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sripr\Dropbox\000_SPR Elearning\Lectures\Mysuru\"/>
    </mc:Choice>
  </mc:AlternateContent>
  <xr:revisionPtr revIDLastSave="0" documentId="13_ncr:1_{BE98CC4E-2BC4-4CC1-8A1B-97F0C7806740}" xr6:coauthVersionLast="45" xr6:coauthVersionMax="45" xr10:uidLastSave="{00000000-0000-0000-0000-000000000000}"/>
  <bookViews>
    <workbookView xWindow="-110" yWindow="-110" windowWidth="19420" windowHeight="10420" tabRatio="1000" firstSheet="3" activeTab="9" xr2:uid="{DFD8A7EE-61C7-4E41-B131-7E44EEB60D03}"/>
  </bookViews>
  <sheets>
    <sheet name="Index" sheetId="2" r:id="rId1"/>
    <sheet name="1.Acceptance checklist " sheetId="1" r:id="rId2"/>
    <sheet name="2.Continuance Checklist" sheetId="3" r:id="rId3"/>
    <sheet name="3. Consent under Sec 139" sheetId="4" r:id="rId4"/>
    <sheet name="4.Engagement Letter " sheetId="6" r:id="rId5"/>
    <sheet name="5. NOC." sheetId="12" r:id="rId6"/>
    <sheet name="6.UnderstandingClient Business" sheetId="8" r:id="rId7"/>
    <sheet name="7. Risk of Misstatement" sheetId="9" r:id="rId8"/>
    <sheet name="8. Audit Planning Memorandum" sheetId="10" r:id="rId9"/>
    <sheet name="9A. Fixed Assets" sheetId="33" r:id="rId10"/>
    <sheet name="9B SLM FA REGISTER" sheetId="34" r:id="rId11"/>
    <sheet name="9C.Understanding CA 2013 WDV" sheetId="35" r:id="rId12"/>
    <sheet name="9C2.FAWDV Register" sheetId="36" r:id="rId13"/>
    <sheet name="10. Investments" sheetId="38" r:id="rId14"/>
    <sheet name="11. Inventories" sheetId="37" r:id="rId15"/>
    <sheet name="12. Revenues and Receivables" sheetId="57" r:id="rId16"/>
    <sheet name="13. Cash " sheetId="58" r:id="rId17"/>
    <sheet name="14. Bank Balances" sheetId="59" r:id="rId18"/>
    <sheet name="15. Loans and Advances" sheetId="60" r:id="rId19"/>
    <sheet name="16. Share Capital" sheetId="61" r:id="rId20"/>
    <sheet name="17. Reserves and Surplus" sheetId="62" r:id="rId21"/>
    <sheet name="18. SECURED LOANS " sheetId="63" r:id="rId22"/>
    <sheet name="19. UNSECURED LOANS" sheetId="64" r:id="rId23"/>
    <sheet name="20. CURRENT LIABILITIES" sheetId="65" r:id="rId24"/>
    <sheet name="21. PROVISION FOR TAXATION" sheetId="66" r:id="rId25"/>
    <sheet name="22. PAYROLL " sheetId="67" r:id="rId26"/>
    <sheet name="23. ELECTRICITY" sheetId="68" r:id="rId27"/>
    <sheet name="24. RENT" sheetId="69" r:id="rId28"/>
    <sheet name="25. OTHER EXPENSES" sheetId="70" r:id="rId29"/>
    <sheet name="26. TDS CHECKLIST" sheetId="71" r:id="rId30"/>
  </sheets>
  <definedNames>
    <definedName name="_xlnm._FilterDatabase" localSheetId="1" hidden="1">'1.Acceptance checklist '!$A$11:$E$62</definedName>
    <definedName name="_xlnm._FilterDatabase" localSheetId="6" hidden="1">'6.UnderstandingClient Business'!$A$10:$D$57</definedName>
    <definedName name="_xlnm._FilterDatabase" localSheetId="9" hidden="1">'9A. Fixed Assets'!$A$11:$J$136</definedName>
    <definedName name="OLE_LINK1" localSheetId="4">'4.Engagement Letter '!$G$5</definedName>
    <definedName name="OLE_LINK1" localSheetId="5">'5. NOC.'!#REF!</definedName>
    <definedName name="_xlnm.Print_Titles" localSheetId="13">'10. Investments'!$1:$10</definedName>
    <definedName name="_xlnm.Print_Titles" localSheetId="14">'11. Inventories'!$1:$10</definedName>
    <definedName name="_xlnm.Print_Titles" localSheetId="15">'12. Revenues and Receivables'!$1:$10</definedName>
    <definedName name="_xlnm.Print_Titles" localSheetId="16">'13. Cash '!$1:$10</definedName>
    <definedName name="_xlnm.Print_Titles" localSheetId="17">'14. Bank Balances'!$1:$10</definedName>
    <definedName name="_xlnm.Print_Titles" localSheetId="18">'15. Loans and Advances'!$1:$10</definedName>
    <definedName name="_xlnm.Print_Titles" localSheetId="19">'16. Share Capital'!$1:$10</definedName>
    <definedName name="_xlnm.Print_Titles" localSheetId="20">'17. Reserves and Surplus'!$1:$10</definedName>
    <definedName name="_xlnm.Print_Titles" localSheetId="21">'18. SECURED LOANS '!$1:$10</definedName>
    <definedName name="_xlnm.Print_Titles" localSheetId="22">'19. UNSECURED LOANS'!$1:$10</definedName>
    <definedName name="_xlnm.Print_Titles" localSheetId="23">'20. CURRENT LIABILITIES'!$1:$10</definedName>
    <definedName name="_xlnm.Print_Titles" localSheetId="24">'21. PROVISION FOR TAXATION'!$1:$10</definedName>
    <definedName name="_xlnm.Print_Titles" localSheetId="25">'22. PAYROLL '!$1:$10</definedName>
    <definedName name="_xlnm.Print_Titles" localSheetId="26">'23. ELECTRICITY'!$1:$10</definedName>
    <definedName name="_xlnm.Print_Titles" localSheetId="27">'24. RENT'!$1:$10</definedName>
    <definedName name="_xlnm.Print_Titles" localSheetId="28">'25. OTHER EXPENSES'!$1:$10</definedName>
    <definedName name="_xlnm.Print_Titles" localSheetId="29">'26. TDS CHECKLIST'!$1:$10</definedName>
    <definedName name="_xlnm.Print_Titles" localSheetId="9">'9A. Fixed Assets'!$1:$10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S49" i="36" l="1"/>
  <c r="CG49" i="36"/>
  <c r="BU49" i="36"/>
  <c r="BI49" i="36"/>
  <c r="AW49" i="36"/>
  <c r="AO49" i="36"/>
  <c r="AR49" i="36" s="1"/>
  <c r="AC49" i="36"/>
  <c r="AF49" i="36" s="1"/>
  <c r="U49" i="36"/>
  <c r="Y49" i="36" s="1"/>
  <c r="R49" i="36"/>
  <c r="Q49" i="36"/>
  <c r="O49" i="36"/>
  <c r="N49" i="36"/>
  <c r="S49" i="36" s="1"/>
  <c r="K49" i="36"/>
  <c r="G49" i="36"/>
  <c r="CS48" i="36"/>
  <c r="CG48" i="36"/>
  <c r="BU48" i="36"/>
  <c r="BI48" i="36"/>
  <c r="AW48" i="36"/>
  <c r="AR48" i="36"/>
  <c r="AQ48" i="36"/>
  <c r="AP48" i="36"/>
  <c r="AO48" i="36"/>
  <c r="AF48" i="36"/>
  <c r="AE48" i="36"/>
  <c r="AD48" i="36"/>
  <c r="AC48" i="36"/>
  <c r="Y48" i="36"/>
  <c r="U48" i="36"/>
  <c r="R48" i="36"/>
  <c r="Q48" i="36"/>
  <c r="O48" i="36"/>
  <c r="N48" i="36"/>
  <c r="S48" i="36" s="1"/>
  <c r="K48" i="36"/>
  <c r="G48" i="36"/>
  <c r="CS47" i="36"/>
  <c r="CG47" i="36"/>
  <c r="BU47" i="36"/>
  <c r="BI47" i="36"/>
  <c r="AW47" i="36"/>
  <c r="AQ47" i="36"/>
  <c r="AO47" i="36"/>
  <c r="AR47" i="36" s="1"/>
  <c r="AF47" i="36"/>
  <c r="AE47" i="36"/>
  <c r="AD47" i="36"/>
  <c r="AC47" i="36"/>
  <c r="U47" i="36"/>
  <c r="R47" i="36"/>
  <c r="Q47" i="36"/>
  <c r="O47" i="36"/>
  <c r="N47" i="36"/>
  <c r="K47" i="36"/>
  <c r="G47" i="36"/>
  <c r="CS46" i="36"/>
  <c r="CG46" i="36"/>
  <c r="BU46" i="36"/>
  <c r="BI46" i="36"/>
  <c r="AW46" i="36"/>
  <c r="AO46" i="36"/>
  <c r="AQ46" i="36" s="1"/>
  <c r="AC46" i="36"/>
  <c r="AE46" i="36" s="1"/>
  <c r="U46" i="36"/>
  <c r="R46" i="36"/>
  <c r="Q46" i="36"/>
  <c r="O46" i="36"/>
  <c r="N46" i="36"/>
  <c r="S46" i="36" s="1"/>
  <c r="K46" i="36"/>
  <c r="G46" i="36"/>
  <c r="CS45" i="36"/>
  <c r="CG45" i="36"/>
  <c r="BU45" i="36"/>
  <c r="BI45" i="36"/>
  <c r="AW45" i="36"/>
  <c r="AR45" i="36"/>
  <c r="AP45" i="36"/>
  <c r="AO45" i="36"/>
  <c r="AQ45" i="36" s="1"/>
  <c r="AF45" i="36"/>
  <c r="AD45" i="36"/>
  <c r="AC45" i="36"/>
  <c r="AE45" i="36" s="1"/>
  <c r="U45" i="36"/>
  <c r="R45" i="36"/>
  <c r="Q45" i="36"/>
  <c r="O45" i="36"/>
  <c r="N45" i="36"/>
  <c r="S45" i="36" s="1"/>
  <c r="K45" i="36"/>
  <c r="G45" i="36"/>
  <c r="CS44" i="36"/>
  <c r="CG44" i="36"/>
  <c r="BU44" i="36"/>
  <c r="BI44" i="36"/>
  <c r="AW44" i="36"/>
  <c r="AO44" i="36"/>
  <c r="AQ44" i="36" s="1"/>
  <c r="AK44" i="36"/>
  <c r="AC44" i="36"/>
  <c r="AE44" i="36" s="1"/>
  <c r="U44" i="36"/>
  <c r="Y44" i="36" s="1"/>
  <c r="R44" i="36"/>
  <c r="Q44" i="36"/>
  <c r="O44" i="36"/>
  <c r="N44" i="36"/>
  <c r="K44" i="36"/>
  <c r="G44" i="36"/>
  <c r="CS43" i="36"/>
  <c r="CG43" i="36"/>
  <c r="BU43" i="36"/>
  <c r="BI43" i="36"/>
  <c r="AW43" i="36"/>
  <c r="AO43" i="36"/>
  <c r="AK43" i="36"/>
  <c r="AC43" i="36"/>
  <c r="U43" i="36"/>
  <c r="R43" i="36"/>
  <c r="Q43" i="36"/>
  <c r="O43" i="36"/>
  <c r="N43" i="36"/>
  <c r="S43" i="36" s="1"/>
  <c r="K43" i="36"/>
  <c r="G43" i="36"/>
  <c r="CS42" i="36"/>
  <c r="CG42" i="36"/>
  <c r="BU42" i="36"/>
  <c r="BI42" i="36"/>
  <c r="AW42" i="36"/>
  <c r="AO42" i="36"/>
  <c r="AQ42" i="36" s="1"/>
  <c r="AK42" i="36"/>
  <c r="AC42" i="36"/>
  <c r="U42" i="36"/>
  <c r="R42" i="36"/>
  <c r="Q42" i="36"/>
  <c r="O42" i="36"/>
  <c r="N42" i="36"/>
  <c r="S42" i="36" s="1"/>
  <c r="K42" i="36"/>
  <c r="CS41" i="36"/>
  <c r="CG41" i="36"/>
  <c r="BU41" i="36"/>
  <c r="BI41" i="36"/>
  <c r="AO41" i="36"/>
  <c r="AP41" i="36" s="1"/>
  <c r="AK41" i="36"/>
  <c r="AC41" i="36"/>
  <c r="AE41" i="36" s="1"/>
  <c r="U41" i="36"/>
  <c r="R41" i="36"/>
  <c r="Q41" i="36"/>
  <c r="O41" i="36"/>
  <c r="N41" i="36"/>
  <c r="S41" i="36" s="1"/>
  <c r="T41" i="36" s="1"/>
  <c r="K41" i="36"/>
  <c r="CS40" i="36"/>
  <c r="CG40" i="36"/>
  <c r="BU40" i="36"/>
  <c r="BI40" i="36"/>
  <c r="AW40" i="36"/>
  <c r="AO40" i="36"/>
  <c r="AQ40" i="36" s="1"/>
  <c r="AK40" i="36"/>
  <c r="AC40" i="36"/>
  <c r="AE40" i="36" s="1"/>
  <c r="U40" i="36"/>
  <c r="R40" i="36"/>
  <c r="Q40" i="36"/>
  <c r="O40" i="36"/>
  <c r="N40" i="36"/>
  <c r="S40" i="36" s="1"/>
  <c r="K40" i="36"/>
  <c r="CS39" i="36"/>
  <c r="CG39" i="36"/>
  <c r="BU39" i="36"/>
  <c r="BI39" i="36"/>
  <c r="AW39" i="36"/>
  <c r="AO39" i="36"/>
  <c r="AD39" i="36"/>
  <c r="AC39" i="36"/>
  <c r="AE39" i="36" s="1"/>
  <c r="U39" i="36"/>
  <c r="R39" i="36"/>
  <c r="Q39" i="36"/>
  <c r="O39" i="36"/>
  <c r="N39" i="36"/>
  <c r="K39" i="36"/>
  <c r="CS38" i="36"/>
  <c r="CG38" i="36"/>
  <c r="BU38" i="36"/>
  <c r="BI38" i="36"/>
  <c r="AW38" i="36"/>
  <c r="AO38" i="36"/>
  <c r="AP38" i="36" s="1"/>
  <c r="AK38" i="36"/>
  <c r="AC38" i="36"/>
  <c r="AE38" i="36" s="1"/>
  <c r="U38" i="36"/>
  <c r="R38" i="36"/>
  <c r="Q38" i="36"/>
  <c r="O38" i="36"/>
  <c r="N38" i="36"/>
  <c r="K38" i="36"/>
  <c r="CS37" i="36"/>
  <c r="CG37" i="36"/>
  <c r="BU37" i="36"/>
  <c r="BI37" i="36"/>
  <c r="AW37" i="36"/>
  <c r="AQ37" i="36"/>
  <c r="AO37" i="36"/>
  <c r="AK37" i="36"/>
  <c r="AC37" i="36"/>
  <c r="AD37" i="36" s="1"/>
  <c r="U37" i="36"/>
  <c r="R37" i="36"/>
  <c r="Q37" i="36"/>
  <c r="O37" i="36"/>
  <c r="N37" i="36"/>
  <c r="S37" i="36" s="1"/>
  <c r="K37" i="36"/>
  <c r="CS36" i="36"/>
  <c r="CG36" i="36"/>
  <c r="BU36" i="36"/>
  <c r="BI36" i="36"/>
  <c r="AW36" i="36"/>
  <c r="AO36" i="36"/>
  <c r="AP36" i="36" s="1"/>
  <c r="AK36" i="36"/>
  <c r="AE36" i="36"/>
  <c r="AC36" i="36"/>
  <c r="U36" i="36"/>
  <c r="R36" i="36"/>
  <c r="Q36" i="36"/>
  <c r="O36" i="36"/>
  <c r="N36" i="36"/>
  <c r="S36" i="36" s="1"/>
  <c r="K36" i="36"/>
  <c r="CS35" i="36"/>
  <c r="CG35" i="36"/>
  <c r="BU35" i="36"/>
  <c r="BI35" i="36"/>
  <c r="AW35" i="36"/>
  <c r="AO35" i="36"/>
  <c r="AK35" i="36"/>
  <c r="AC35" i="36"/>
  <c r="AE35" i="36" s="1"/>
  <c r="U35" i="36"/>
  <c r="R35" i="36"/>
  <c r="Q35" i="36"/>
  <c r="O35" i="36"/>
  <c r="N35" i="36"/>
  <c r="K35" i="36"/>
  <c r="CS34" i="36"/>
  <c r="CG34" i="36"/>
  <c r="BU34" i="36"/>
  <c r="BI34" i="36"/>
  <c r="AW34" i="36"/>
  <c r="AO34" i="36"/>
  <c r="AP34" i="36" s="1"/>
  <c r="AK34" i="36"/>
  <c r="AD34" i="36"/>
  <c r="AC34" i="36"/>
  <c r="AE34" i="36" s="1"/>
  <c r="U34" i="36"/>
  <c r="R34" i="36"/>
  <c r="Q34" i="36"/>
  <c r="O34" i="36"/>
  <c r="N34" i="36"/>
  <c r="S34" i="36" s="1"/>
  <c r="K34" i="36"/>
  <c r="CS33" i="36"/>
  <c r="CG33" i="36"/>
  <c r="BU33" i="36"/>
  <c r="BI33" i="36"/>
  <c r="AW33" i="36"/>
  <c r="AQ33" i="36"/>
  <c r="AO33" i="36"/>
  <c r="AP33" i="36" s="1"/>
  <c r="AK33" i="36"/>
  <c r="AC33" i="36"/>
  <c r="AD33" i="36" s="1"/>
  <c r="U33" i="36"/>
  <c r="R33" i="36"/>
  <c r="Q33" i="36"/>
  <c r="O33" i="36"/>
  <c r="N33" i="36"/>
  <c r="S33" i="36" s="1"/>
  <c r="K33" i="36"/>
  <c r="CS32" i="36"/>
  <c r="CG32" i="36"/>
  <c r="BU32" i="36"/>
  <c r="BI32" i="36"/>
  <c r="AW32" i="36"/>
  <c r="AQ32" i="36"/>
  <c r="AO32" i="36"/>
  <c r="AP32" i="36" s="1"/>
  <c r="AK32" i="36"/>
  <c r="AE32" i="36"/>
  <c r="AD32" i="36"/>
  <c r="AC32" i="36"/>
  <c r="U32" i="36"/>
  <c r="R32" i="36"/>
  <c r="Q32" i="36"/>
  <c r="O32" i="36"/>
  <c r="N32" i="36"/>
  <c r="S32" i="36" s="1"/>
  <c r="K32" i="36"/>
  <c r="CS31" i="36"/>
  <c r="CG31" i="36"/>
  <c r="BU31" i="36"/>
  <c r="BI31" i="36"/>
  <c r="AW31" i="36"/>
  <c r="AO31" i="36"/>
  <c r="AQ31" i="36" s="1"/>
  <c r="AK31" i="36"/>
  <c r="AC31" i="36"/>
  <c r="AE31" i="36" s="1"/>
  <c r="U31" i="36"/>
  <c r="R31" i="36"/>
  <c r="Q31" i="36"/>
  <c r="O31" i="36"/>
  <c r="N31" i="36"/>
  <c r="K31" i="36"/>
  <c r="CS30" i="36"/>
  <c r="CG30" i="36"/>
  <c r="BU30" i="36"/>
  <c r="BI30" i="36"/>
  <c r="AW30" i="36"/>
  <c r="AO30" i="36"/>
  <c r="AP30" i="36" s="1"/>
  <c r="AK30" i="36"/>
  <c r="AD30" i="36"/>
  <c r="AC30" i="36"/>
  <c r="AE30" i="36" s="1"/>
  <c r="U30" i="36"/>
  <c r="R30" i="36"/>
  <c r="Q30" i="36"/>
  <c r="O30" i="36"/>
  <c r="N30" i="36"/>
  <c r="S30" i="36" s="1"/>
  <c r="K30" i="36"/>
  <c r="CS29" i="36"/>
  <c r="CG29" i="36"/>
  <c r="BU29" i="36"/>
  <c r="BI29" i="36"/>
  <c r="AW29" i="36"/>
  <c r="AQ29" i="36"/>
  <c r="AP29" i="36"/>
  <c r="AO29" i="36"/>
  <c r="AK29" i="36"/>
  <c r="AC29" i="36"/>
  <c r="U29" i="36"/>
  <c r="R29" i="36"/>
  <c r="Q29" i="36"/>
  <c r="O29" i="36"/>
  <c r="N29" i="36"/>
  <c r="S29" i="36" s="1"/>
  <c r="K29" i="36"/>
  <c r="CS28" i="36"/>
  <c r="CG28" i="36"/>
  <c r="BU28" i="36"/>
  <c r="BM28" i="36"/>
  <c r="BN28" i="36" s="1"/>
  <c r="BI28" i="36"/>
  <c r="BA28" i="36"/>
  <c r="BC28" i="36" s="1"/>
  <c r="AW28" i="36"/>
  <c r="AO28" i="36"/>
  <c r="AK28" i="36"/>
  <c r="AC28" i="36"/>
  <c r="AE28" i="36" s="1"/>
  <c r="U28" i="36"/>
  <c r="R28" i="36"/>
  <c r="Q28" i="36"/>
  <c r="O28" i="36"/>
  <c r="N28" i="36"/>
  <c r="K28" i="36"/>
  <c r="CS27" i="36"/>
  <c r="CG27" i="36"/>
  <c r="BU27" i="36"/>
  <c r="BM27" i="36"/>
  <c r="BI27" i="36"/>
  <c r="AW27" i="36"/>
  <c r="AQ27" i="36"/>
  <c r="AO27" i="36"/>
  <c r="AP27" i="36" s="1"/>
  <c r="AK27" i="36"/>
  <c r="AC27" i="36"/>
  <c r="AE27" i="36" s="1"/>
  <c r="U27" i="36"/>
  <c r="R27" i="36"/>
  <c r="Q27" i="36"/>
  <c r="O27" i="36"/>
  <c r="N27" i="36"/>
  <c r="K27" i="36"/>
  <c r="CT26" i="36"/>
  <c r="CQ26" i="36"/>
  <c r="CP26" i="36"/>
  <c r="CO26" i="36"/>
  <c r="CK26" i="36"/>
  <c r="CH26" i="36"/>
  <c r="CE26" i="36"/>
  <c r="CD26" i="36"/>
  <c r="CC26" i="36"/>
  <c r="BY26" i="36"/>
  <c r="BV26" i="36"/>
  <c r="BS26" i="36"/>
  <c r="BR26" i="36"/>
  <c r="BQ26" i="36"/>
  <c r="BM26" i="36"/>
  <c r="CO24" i="36"/>
  <c r="CP24" i="36" s="1"/>
  <c r="CD24" i="36"/>
  <c r="CC24" i="36"/>
  <c r="BQ24" i="36"/>
  <c r="BR24" i="36" s="1"/>
  <c r="BL24" i="36"/>
  <c r="BB24" i="36"/>
  <c r="BN24" i="36" s="1"/>
  <c r="BZ24" i="36" s="1"/>
  <c r="CL24" i="36" s="1"/>
  <c r="AZ24" i="36"/>
  <c r="D33" i="35"/>
  <c r="D34" i="35" s="1"/>
  <c r="B33" i="35"/>
  <c r="A33" i="35"/>
  <c r="A34" i="35" s="1"/>
  <c r="A35" i="35" s="1"/>
  <c r="A36" i="35" s="1"/>
  <c r="A37" i="35" s="1"/>
  <c r="A38" i="35" s="1"/>
  <c r="A39" i="35" s="1"/>
  <c r="N28" i="35"/>
  <c r="N27" i="35"/>
  <c r="I27" i="35"/>
  <c r="N22" i="35"/>
  <c r="I22" i="35"/>
  <c r="I18" i="35"/>
  <c r="I20" i="35" s="1"/>
  <c r="D13" i="35"/>
  <c r="D12" i="35" s="1"/>
  <c r="D11" i="35" s="1"/>
  <c r="D10" i="35" s="1"/>
  <c r="D9" i="35" s="1"/>
  <c r="D8" i="35" s="1"/>
  <c r="B13" i="35"/>
  <c r="B12" i="35" s="1"/>
  <c r="B11" i="35" s="1"/>
  <c r="B10" i="35" s="1"/>
  <c r="B9" i="35" s="1"/>
  <c r="B8" i="35" s="1"/>
  <c r="L9" i="35"/>
  <c r="L10" i="35" s="1"/>
  <c r="L11" i="35" s="1"/>
  <c r="L12" i="35" s="1"/>
  <c r="L13" i="35" s="1"/>
  <c r="L14" i="35" s="1"/>
  <c r="G9" i="35"/>
  <c r="G10" i="35" s="1"/>
  <c r="G11" i="35" s="1"/>
  <c r="G12" i="35" s="1"/>
  <c r="G13" i="35" s="1"/>
  <c r="G14" i="35" s="1"/>
  <c r="M8" i="35"/>
  <c r="N8" i="35" s="1"/>
  <c r="K9" i="35" s="1"/>
  <c r="H8" i="35"/>
  <c r="I8" i="35" s="1"/>
  <c r="F9" i="35" s="1"/>
  <c r="AD28" i="36" l="1"/>
  <c r="AD31" i="36"/>
  <c r="S39" i="36"/>
  <c r="Z39" i="36" s="1"/>
  <c r="AP46" i="36"/>
  <c r="AD49" i="36"/>
  <c r="S27" i="36"/>
  <c r="S28" i="36"/>
  <c r="T28" i="36" s="1"/>
  <c r="AR46" i="36"/>
  <c r="AU46" i="36" s="1"/>
  <c r="S47" i="36"/>
  <c r="T47" i="36" s="1"/>
  <c r="AG47" i="36"/>
  <c r="AH47" i="36" s="1"/>
  <c r="S31" i="36"/>
  <c r="AD35" i="36"/>
  <c r="S38" i="36"/>
  <c r="AP49" i="36"/>
  <c r="AP47" i="36"/>
  <c r="AP31" i="36"/>
  <c r="S35" i="36"/>
  <c r="Z35" i="36" s="1"/>
  <c r="AD41" i="36"/>
  <c r="AP42" i="36"/>
  <c r="AP44" i="36"/>
  <c r="T45" i="36"/>
  <c r="AD46" i="36"/>
  <c r="T48" i="36"/>
  <c r="V48" i="36" s="1"/>
  <c r="W48" i="36" s="1"/>
  <c r="X48" i="36" s="1"/>
  <c r="AF46" i="36"/>
  <c r="AP40" i="36"/>
  <c r="AQ41" i="36"/>
  <c r="T46" i="36"/>
  <c r="M9" i="35"/>
  <c r="N9" i="35" s="1"/>
  <c r="K10" i="35" s="1"/>
  <c r="Z27" i="36"/>
  <c r="T27" i="36"/>
  <c r="V27" i="36"/>
  <c r="W27" i="36" s="1"/>
  <c r="X27" i="36" s="1"/>
  <c r="Y27" i="36" s="1"/>
  <c r="AF27" i="36" s="1"/>
  <c r="H9" i="35"/>
  <c r="I9" i="35" s="1"/>
  <c r="F10" i="35" s="1"/>
  <c r="B35" i="35"/>
  <c r="D35" i="35"/>
  <c r="T29" i="36"/>
  <c r="V29" i="36"/>
  <c r="Z29" i="36"/>
  <c r="BM48" i="36"/>
  <c r="BM46" i="36"/>
  <c r="BM44" i="36"/>
  <c r="BM49" i="36"/>
  <c r="BM47" i="36"/>
  <c r="BM45" i="36"/>
  <c r="BM42" i="36"/>
  <c r="BM43" i="36"/>
  <c r="BM40" i="36"/>
  <c r="BM39" i="36"/>
  <c r="BM35" i="36"/>
  <c r="BM41" i="36"/>
  <c r="BM36" i="36"/>
  <c r="BM37" i="36"/>
  <c r="BM38" i="36"/>
  <c r="BM31" i="36"/>
  <c r="BM32" i="36"/>
  <c r="BM33" i="36"/>
  <c r="BM29" i="36"/>
  <c r="BM34" i="36"/>
  <c r="BM30" i="36"/>
  <c r="BX24" i="36"/>
  <c r="BO28" i="36"/>
  <c r="N18" i="35"/>
  <c r="N20" i="35" s="1"/>
  <c r="B34" i="35"/>
  <c r="AD27" i="36"/>
  <c r="BO27" i="36"/>
  <c r="AP28" i="36"/>
  <c r="BB28" i="36"/>
  <c r="AD29" i="36"/>
  <c r="AE29" i="36"/>
  <c r="BN27" i="36"/>
  <c r="T30" i="36"/>
  <c r="Z30" i="36"/>
  <c r="V30" i="36"/>
  <c r="W30" i="36" s="1"/>
  <c r="X30" i="36" s="1"/>
  <c r="Z32" i="36"/>
  <c r="T32" i="36"/>
  <c r="V32" i="36" s="1"/>
  <c r="W32" i="36" s="1"/>
  <c r="X32" i="36" s="1"/>
  <c r="Y32" i="36" s="1"/>
  <c r="AF32" i="36" s="1"/>
  <c r="BA43" i="36"/>
  <c r="BA48" i="36"/>
  <c r="BA46" i="36"/>
  <c r="BA41" i="36"/>
  <c r="BA47" i="36"/>
  <c r="BA45" i="36"/>
  <c r="BA44" i="36"/>
  <c r="BA42" i="36"/>
  <c r="BA39" i="36"/>
  <c r="BA49" i="36"/>
  <c r="BA38" i="36"/>
  <c r="BA35" i="36"/>
  <c r="BA36" i="36"/>
  <c r="BA40" i="36"/>
  <c r="BA37" i="36"/>
  <c r="BA34" i="36"/>
  <c r="BA30" i="36"/>
  <c r="BA31" i="36"/>
  <c r="BA32" i="36"/>
  <c r="BA33" i="36"/>
  <c r="BA29" i="36"/>
  <c r="BA27" i="36"/>
  <c r="AQ28" i="36"/>
  <c r="T33" i="36"/>
  <c r="V33" i="36" s="1"/>
  <c r="W33" i="36" s="1"/>
  <c r="X33" i="36" s="1"/>
  <c r="Y33" i="36" s="1"/>
  <c r="AF33" i="36" s="1"/>
  <c r="Z33" i="36"/>
  <c r="T34" i="36"/>
  <c r="V34" i="36" s="1"/>
  <c r="W34" i="36" s="1"/>
  <c r="X34" i="36" s="1"/>
  <c r="Y34" i="36" s="1"/>
  <c r="AF34" i="36" s="1"/>
  <c r="Z34" i="36"/>
  <c r="W29" i="36"/>
  <c r="X29" i="36" s="1"/>
  <c r="Y29" i="36" s="1"/>
  <c r="AF29" i="36" s="1"/>
  <c r="Y30" i="36"/>
  <c r="AF30" i="36" s="1"/>
  <c r="Z31" i="36"/>
  <c r="T31" i="36"/>
  <c r="V31" i="36"/>
  <c r="W31" i="36" s="1"/>
  <c r="X31" i="36" s="1"/>
  <c r="Y31" i="36" s="1"/>
  <c r="AF31" i="36" s="1"/>
  <c r="AQ30" i="36"/>
  <c r="AE33" i="36"/>
  <c r="AQ34" i="36"/>
  <c r="Z42" i="36"/>
  <c r="T42" i="36"/>
  <c r="Z43" i="36"/>
  <c r="T43" i="36"/>
  <c r="T35" i="36"/>
  <c r="V35" i="36" s="1"/>
  <c r="W35" i="36" s="1"/>
  <c r="X35" i="36" s="1"/>
  <c r="Y35" i="36" s="1"/>
  <c r="AF35" i="36" s="1"/>
  <c r="AQ35" i="36"/>
  <c r="AP35" i="36"/>
  <c r="T38" i="36"/>
  <c r="V38" i="36" s="1"/>
  <c r="W38" i="36" s="1"/>
  <c r="X38" i="36" s="1"/>
  <c r="Y38" i="36" s="1"/>
  <c r="AF38" i="36" s="1"/>
  <c r="Z38" i="36"/>
  <c r="T40" i="36"/>
  <c r="Z40" i="36"/>
  <c r="Z36" i="36"/>
  <c r="T36" i="36"/>
  <c r="V36" i="36"/>
  <c r="W36" i="36" s="1"/>
  <c r="X36" i="36" s="1"/>
  <c r="Y36" i="36" s="1"/>
  <c r="AF36" i="36" s="1"/>
  <c r="T37" i="36"/>
  <c r="V37" i="36" s="1"/>
  <c r="W37" i="36" s="1"/>
  <c r="X37" i="36" s="1"/>
  <c r="Y37" i="36" s="1"/>
  <c r="AF37" i="36" s="1"/>
  <c r="Z37" i="36"/>
  <c r="AD36" i="36"/>
  <c r="AE37" i="36"/>
  <c r="AP37" i="36"/>
  <c r="AQ38" i="36"/>
  <c r="AD40" i="36"/>
  <c r="W41" i="36"/>
  <c r="X41" i="36" s="1"/>
  <c r="Y41" i="36" s="1"/>
  <c r="AF41" i="36" s="1"/>
  <c r="AE43" i="36"/>
  <c r="AD43" i="36"/>
  <c r="AP39" i="36"/>
  <c r="V40" i="36"/>
  <c r="W40" i="36" s="1"/>
  <c r="X40" i="36" s="1"/>
  <c r="Y40" i="36" s="1"/>
  <c r="AF40" i="36" s="1"/>
  <c r="V42" i="36"/>
  <c r="W42" i="36" s="1"/>
  <c r="X42" i="36" s="1"/>
  <c r="Y42" i="36" s="1"/>
  <c r="AQ36" i="36"/>
  <c r="AD38" i="36"/>
  <c r="W39" i="36"/>
  <c r="X39" i="36" s="1"/>
  <c r="Y39" i="36" s="1"/>
  <c r="AF39" i="36" s="1"/>
  <c r="AQ39" i="36"/>
  <c r="V41" i="36"/>
  <c r="V43" i="36"/>
  <c r="W43" i="36" s="1"/>
  <c r="X43" i="36" s="1"/>
  <c r="Y43" i="36" s="1"/>
  <c r="AF43" i="36" s="1"/>
  <c r="V49" i="36"/>
  <c r="W49" i="36" s="1"/>
  <c r="X49" i="36" s="1"/>
  <c r="T49" i="36"/>
  <c r="T39" i="36"/>
  <c r="V39" i="36" s="1"/>
  <c r="Z41" i="36"/>
  <c r="AF42" i="36"/>
  <c r="AE42" i="36"/>
  <c r="AD42" i="36"/>
  <c r="AP43" i="36"/>
  <c r="AQ43" i="36"/>
  <c r="V46" i="36"/>
  <c r="W46" i="36" s="1"/>
  <c r="X46" i="36" s="1"/>
  <c r="AI46" i="36"/>
  <c r="AL46" i="36" s="1"/>
  <c r="AG46" i="36"/>
  <c r="AH46" i="36" s="1"/>
  <c r="AS49" i="36"/>
  <c r="AT49" i="36" s="1"/>
  <c r="AU49" i="36"/>
  <c r="AX49" i="36" s="1"/>
  <c r="V45" i="36"/>
  <c r="W45" i="36" s="1"/>
  <c r="X45" i="36" s="1"/>
  <c r="Y46" i="36"/>
  <c r="V47" i="36"/>
  <c r="W47" i="36" s="1"/>
  <c r="X47" i="36" s="1"/>
  <c r="AI48" i="36"/>
  <c r="AL48" i="36" s="1"/>
  <c r="AG48" i="36"/>
  <c r="AH48" i="36" s="1"/>
  <c r="AG49" i="36"/>
  <c r="AH49" i="36" s="1"/>
  <c r="AL49" i="36"/>
  <c r="AI49" i="36"/>
  <c r="AG45" i="36"/>
  <c r="AI45" i="36"/>
  <c r="AL45" i="36" s="1"/>
  <c r="AU48" i="36"/>
  <c r="AX48" i="36" s="1"/>
  <c r="AS48" i="36"/>
  <c r="AT48" i="36" s="1"/>
  <c r="S44" i="36"/>
  <c r="AF44" i="36"/>
  <c r="AD44" i="36"/>
  <c r="Y45" i="36"/>
  <c r="AH45" i="36"/>
  <c r="AI47" i="36"/>
  <c r="AL47" i="36" s="1"/>
  <c r="AU47" i="36"/>
  <c r="AX47" i="36" s="1"/>
  <c r="AE49" i="36"/>
  <c r="AQ49" i="36"/>
  <c r="Y47" i="36"/>
  <c r="AS45" i="36"/>
  <c r="AT45" i="36" s="1"/>
  <c r="AU45" i="36" s="1"/>
  <c r="AX45" i="36" s="1"/>
  <c r="AS47" i="36"/>
  <c r="AT47" i="36" s="1"/>
  <c r="Z28" i="36" l="1"/>
  <c r="AS46" i="36"/>
  <c r="V28" i="36"/>
  <c r="W28" i="36" s="1"/>
  <c r="X28" i="36" s="1"/>
  <c r="Y28" i="36" s="1"/>
  <c r="AF28" i="36" s="1"/>
  <c r="AX46" i="36"/>
  <c r="AT46" i="36"/>
  <c r="AG39" i="36"/>
  <c r="AH39" i="36" s="1"/>
  <c r="AG40" i="36"/>
  <c r="AH40" i="36" s="1"/>
  <c r="AI40" i="36" s="1"/>
  <c r="AL40" i="36" s="1"/>
  <c r="AR40" i="36" s="1"/>
  <c r="AH41" i="36"/>
  <c r="AI41" i="36" s="1"/>
  <c r="AL41" i="36" s="1"/>
  <c r="AR41" i="36" s="1"/>
  <c r="AG41" i="36"/>
  <c r="AG34" i="36"/>
  <c r="AH34" i="36" s="1"/>
  <c r="AI34" i="36" s="1"/>
  <c r="AL34" i="36" s="1"/>
  <c r="AR34" i="36" s="1"/>
  <c r="AG43" i="36"/>
  <c r="AH43" i="36" s="1"/>
  <c r="AI43" i="36" s="1"/>
  <c r="AL43" i="36" s="1"/>
  <c r="AR43" i="36" s="1"/>
  <c r="AG36" i="36"/>
  <c r="AH36" i="36" s="1"/>
  <c r="AI36" i="36" s="1"/>
  <c r="AL36" i="36" s="1"/>
  <c r="AR36" i="36" s="1"/>
  <c r="AG30" i="36"/>
  <c r="AH30" i="36" s="1"/>
  <c r="AI30" i="36" s="1"/>
  <c r="AL30" i="36" s="1"/>
  <c r="AR30" i="36" s="1"/>
  <c r="AH27" i="36"/>
  <c r="AI27" i="36" s="1"/>
  <c r="AL27" i="36" s="1"/>
  <c r="AR27" i="36" s="1"/>
  <c r="AG27" i="36"/>
  <c r="AG37" i="36"/>
  <c r="AH37" i="36" s="1"/>
  <c r="AI37" i="36" s="1"/>
  <c r="AL37" i="36" s="1"/>
  <c r="AR37" i="36" s="1"/>
  <c r="AG35" i="36"/>
  <c r="AH35" i="36" s="1"/>
  <c r="AI35" i="36" s="1"/>
  <c r="AL35" i="36" s="1"/>
  <c r="AR35" i="36" s="1"/>
  <c r="AG31" i="36"/>
  <c r="AH31" i="36" s="1"/>
  <c r="AI31" i="36" s="1"/>
  <c r="AL31" i="36" s="1"/>
  <c r="AR31" i="36" s="1"/>
  <c r="AG29" i="36"/>
  <c r="AH29" i="36" s="1"/>
  <c r="AI29" i="36" s="1"/>
  <c r="AL29" i="36" s="1"/>
  <c r="AR29" i="36" s="1"/>
  <c r="AG33" i="36"/>
  <c r="AH33" i="36" s="1"/>
  <c r="AI33" i="36" s="1"/>
  <c r="AL33" i="36" s="1"/>
  <c r="AR33" i="36" s="1"/>
  <c r="AG38" i="36"/>
  <c r="AH38" i="36" s="1"/>
  <c r="AI38" i="36" s="1"/>
  <c r="AL38" i="36" s="1"/>
  <c r="AR38" i="36" s="1"/>
  <c r="AG32" i="36"/>
  <c r="AH32" i="36" s="1"/>
  <c r="AI32" i="36" s="1"/>
  <c r="AL32" i="36" s="1"/>
  <c r="AR32" i="36" s="1"/>
  <c r="H10" i="35"/>
  <c r="I10" i="35" s="1"/>
  <c r="F11" i="35" s="1"/>
  <c r="M10" i="35"/>
  <c r="N10" i="35" s="1"/>
  <c r="K11" i="35" s="1"/>
  <c r="T44" i="36"/>
  <c r="V44" i="36" s="1"/>
  <c r="W44" i="36" s="1"/>
  <c r="X44" i="36" s="1"/>
  <c r="BC33" i="36"/>
  <c r="BB33" i="36"/>
  <c r="BC34" i="36"/>
  <c r="BB34" i="36"/>
  <c r="BB35" i="36"/>
  <c r="BC35" i="36"/>
  <c r="BB42" i="36"/>
  <c r="BC42" i="36"/>
  <c r="BC41" i="36"/>
  <c r="BB41" i="36"/>
  <c r="BY49" i="36"/>
  <c r="BY47" i="36"/>
  <c r="BY45" i="36"/>
  <c r="BY43" i="36"/>
  <c r="BY39" i="36"/>
  <c r="BY48" i="36"/>
  <c r="BY40" i="36"/>
  <c r="BY41" i="36"/>
  <c r="BY46" i="36"/>
  <c r="BY36" i="36"/>
  <c r="BY44" i="36"/>
  <c r="BY37" i="36"/>
  <c r="BY42" i="36"/>
  <c r="BY38" i="36"/>
  <c r="BY35" i="36"/>
  <c r="BY32" i="36"/>
  <c r="BY28" i="36"/>
  <c r="BY33" i="36"/>
  <c r="BY34" i="36"/>
  <c r="BY30" i="36"/>
  <c r="BY31" i="36"/>
  <c r="BY29" i="36"/>
  <c r="BY27" i="36"/>
  <c r="CJ24" i="36"/>
  <c r="BO33" i="36"/>
  <c r="BN33" i="36"/>
  <c r="BO37" i="36"/>
  <c r="BN37" i="36"/>
  <c r="BN39" i="36"/>
  <c r="BO39" i="36"/>
  <c r="BO45" i="36"/>
  <c r="BN45" i="36"/>
  <c r="BO46" i="36"/>
  <c r="BN46" i="36"/>
  <c r="AH42" i="36"/>
  <c r="AI42" i="36" s="1"/>
  <c r="AL42" i="36" s="1"/>
  <c r="AR42" i="36" s="1"/>
  <c r="AG42" i="36"/>
  <c r="AG28" i="36"/>
  <c r="AH28" i="36" s="1"/>
  <c r="AI28" i="36" s="1"/>
  <c r="AL28" i="36" s="1"/>
  <c r="AR28" i="36" s="1"/>
  <c r="BC32" i="36"/>
  <c r="BB32" i="36"/>
  <c r="BC37" i="36"/>
  <c r="BB37" i="36"/>
  <c r="BC38" i="36"/>
  <c r="BB38" i="36"/>
  <c r="BB44" i="36"/>
  <c r="BC44" i="36"/>
  <c r="BB46" i="36"/>
  <c r="BD46" i="36"/>
  <c r="BC46" i="36"/>
  <c r="BO30" i="36"/>
  <c r="BN30" i="36"/>
  <c r="BN32" i="36"/>
  <c r="BO32" i="36"/>
  <c r="BN36" i="36"/>
  <c r="BO36" i="36"/>
  <c r="BO40" i="36"/>
  <c r="BN40" i="36"/>
  <c r="BO47" i="36"/>
  <c r="BN47" i="36"/>
  <c r="BP47" i="36"/>
  <c r="BP48" i="36"/>
  <c r="BO48" i="36"/>
  <c r="BN48" i="36"/>
  <c r="B36" i="35"/>
  <c r="D36" i="35"/>
  <c r="BC27" i="36"/>
  <c r="BB27" i="36"/>
  <c r="BB31" i="36"/>
  <c r="BC31" i="36"/>
  <c r="BC40" i="36"/>
  <c r="BB40" i="36"/>
  <c r="BD49" i="36"/>
  <c r="BC49" i="36"/>
  <c r="BB49" i="36"/>
  <c r="BD45" i="36"/>
  <c r="BC45" i="36"/>
  <c r="BB45" i="36"/>
  <c r="BB48" i="36"/>
  <c r="BD48" i="36"/>
  <c r="BC48" i="36"/>
  <c r="BO34" i="36"/>
  <c r="BN34" i="36"/>
  <c r="BO31" i="36"/>
  <c r="BN31" i="36"/>
  <c r="BO41" i="36"/>
  <c r="BN41" i="36"/>
  <c r="BN43" i="36"/>
  <c r="BO43" i="36"/>
  <c r="BO49" i="36"/>
  <c r="BN49" i="36"/>
  <c r="BP49" i="36"/>
  <c r="AH44" i="36"/>
  <c r="AI44" i="36" s="1"/>
  <c r="AL44" i="36" s="1"/>
  <c r="AR44" i="36" s="1"/>
  <c r="AG44" i="36"/>
  <c r="BB29" i="36"/>
  <c r="BC29" i="36"/>
  <c r="BC30" i="36"/>
  <c r="BB30" i="36"/>
  <c r="BC36" i="36"/>
  <c r="BB36" i="36"/>
  <c r="BC39" i="36"/>
  <c r="BB39" i="36"/>
  <c r="BD47" i="36"/>
  <c r="BC47" i="36"/>
  <c r="BB47" i="36"/>
  <c r="BB43" i="36"/>
  <c r="BC43" i="36"/>
  <c r="BO29" i="36"/>
  <c r="BN29" i="36"/>
  <c r="BO38" i="36"/>
  <c r="BN38" i="36"/>
  <c r="BN35" i="36"/>
  <c r="BO35" i="36"/>
  <c r="BO42" i="36"/>
  <c r="BN42" i="36"/>
  <c r="BO44" i="36"/>
  <c r="BN44" i="36"/>
  <c r="AS29" i="36" l="1"/>
  <c r="AT29" i="36"/>
  <c r="AU29" i="36" s="1"/>
  <c r="AX29" i="36" s="1"/>
  <c r="BD29" i="36" s="1"/>
  <c r="AS43" i="36"/>
  <c r="AT43" i="36" s="1"/>
  <c r="AU43" i="36" s="1"/>
  <c r="AX43" i="36" s="1"/>
  <c r="BD43" i="36" s="1"/>
  <c r="AS32" i="36"/>
  <c r="AT32" i="36" s="1"/>
  <c r="AU32" i="36" s="1"/>
  <c r="AX32" i="36" s="1"/>
  <c r="BD32" i="36" s="1"/>
  <c r="AS34" i="36"/>
  <c r="AT34" i="36" s="1"/>
  <c r="AU34" i="36" s="1"/>
  <c r="AX34" i="36" s="1"/>
  <c r="BD34" i="36" s="1"/>
  <c r="AS28" i="36"/>
  <c r="AT28" i="36" s="1"/>
  <c r="AU28" i="36" s="1"/>
  <c r="AX28" i="36" s="1"/>
  <c r="BD28" i="36" s="1"/>
  <c r="AS38" i="36"/>
  <c r="AT38" i="36" s="1"/>
  <c r="AU38" i="36" s="1"/>
  <c r="AX38" i="36" s="1"/>
  <c r="BD38" i="36" s="1"/>
  <c r="AS31" i="36"/>
  <c r="AT31" i="36" s="1"/>
  <c r="AU31" i="36" s="1"/>
  <c r="AX31" i="36" s="1"/>
  <c r="BD31" i="36" s="1"/>
  <c r="AS36" i="36"/>
  <c r="AT36" i="36" s="1"/>
  <c r="AU36" i="36" s="1"/>
  <c r="AX36" i="36" s="1"/>
  <c r="BD36" i="36" s="1"/>
  <c r="AS42" i="36"/>
  <c r="AT42" i="36" s="1"/>
  <c r="AU42" i="36" s="1"/>
  <c r="AX42" i="36" s="1"/>
  <c r="BD42" i="36" s="1"/>
  <c r="I11" i="35"/>
  <c r="F12" i="35" s="1"/>
  <c r="H11" i="35"/>
  <c r="AS40" i="36"/>
  <c r="AT40" i="36" s="1"/>
  <c r="AU40" i="36" s="1"/>
  <c r="AX40" i="36" s="1"/>
  <c r="BD40" i="36" s="1"/>
  <c r="AS37" i="36"/>
  <c r="AT37" i="36" s="1"/>
  <c r="AU37" i="36" s="1"/>
  <c r="AX37" i="36" s="1"/>
  <c r="BD37" i="36" s="1"/>
  <c r="AS30" i="36"/>
  <c r="AT30" i="36" s="1"/>
  <c r="AU30" i="36" s="1"/>
  <c r="AX30" i="36" s="1"/>
  <c r="BD30" i="36" s="1"/>
  <c r="AI39" i="36"/>
  <c r="AK39" i="36"/>
  <c r="AS33" i="36"/>
  <c r="AT33" i="36"/>
  <c r="AU33" i="36" s="1"/>
  <c r="AX33" i="36" s="1"/>
  <c r="BD33" i="36" s="1"/>
  <c r="AS35" i="36"/>
  <c r="AT35" i="36" s="1"/>
  <c r="AU35" i="36" s="1"/>
  <c r="AX35" i="36" s="1"/>
  <c r="BD35" i="36" s="1"/>
  <c r="AS27" i="36"/>
  <c r="AT27" i="36" s="1"/>
  <c r="AU27" i="36" s="1"/>
  <c r="AX27" i="36" s="1"/>
  <c r="BD27" i="36" s="1"/>
  <c r="AT41" i="36"/>
  <c r="AS41" i="36"/>
  <c r="AU41" i="36"/>
  <c r="BG49" i="36"/>
  <c r="BJ49" i="36" s="1"/>
  <c r="BE49" i="36"/>
  <c r="BF49" i="36" s="1"/>
  <c r="BZ29" i="36"/>
  <c r="CA29" i="36"/>
  <c r="BZ33" i="36"/>
  <c r="CA33" i="36"/>
  <c r="CA38" i="36"/>
  <c r="BZ38" i="36"/>
  <c r="CA36" i="36"/>
  <c r="BZ36" i="36"/>
  <c r="CB48" i="36"/>
  <c r="CA48" i="36"/>
  <c r="BZ48" i="36"/>
  <c r="BZ47" i="36"/>
  <c r="CA47" i="36"/>
  <c r="M11" i="35"/>
  <c r="N11" i="35" s="1"/>
  <c r="K12" i="35" s="1"/>
  <c r="BG47" i="36"/>
  <c r="BJ47" i="36" s="1"/>
  <c r="BE47" i="36"/>
  <c r="BF47" i="36" s="1"/>
  <c r="BS49" i="36"/>
  <c r="BV49" i="36" s="1"/>
  <c r="BQ49" i="36"/>
  <c r="BR49" i="36" s="1"/>
  <c r="BE48" i="36"/>
  <c r="BF48" i="36" s="1"/>
  <c r="BG48" i="36"/>
  <c r="BJ48" i="36" s="1"/>
  <c r="BE45" i="36"/>
  <c r="BF45" i="36" s="1"/>
  <c r="BG45" i="36" s="1"/>
  <c r="BJ45" i="36" s="1"/>
  <c r="BP45" i="36" s="1"/>
  <c r="CA31" i="36"/>
  <c r="BZ31" i="36"/>
  <c r="BZ28" i="36"/>
  <c r="CA28" i="36"/>
  <c r="CA42" i="36"/>
  <c r="BZ42" i="36"/>
  <c r="CA46" i="36"/>
  <c r="BZ46" i="36"/>
  <c r="CA39" i="36"/>
  <c r="BZ39" i="36"/>
  <c r="BZ49" i="36"/>
  <c r="CB49" i="36"/>
  <c r="CA49" i="36"/>
  <c r="AU44" i="36"/>
  <c r="AX44" i="36" s="1"/>
  <c r="BD44" i="36" s="1"/>
  <c r="AS44" i="36"/>
  <c r="AT44" i="36"/>
  <c r="B37" i="35"/>
  <c r="D37" i="35"/>
  <c r="BQ48" i="36"/>
  <c r="BS48" i="36"/>
  <c r="BV48" i="36" s="1"/>
  <c r="BR48" i="36"/>
  <c r="CK49" i="36"/>
  <c r="CK47" i="36"/>
  <c r="CK45" i="36"/>
  <c r="CK48" i="36"/>
  <c r="CK46" i="36"/>
  <c r="CK44" i="36"/>
  <c r="CK43" i="36"/>
  <c r="CK40" i="36"/>
  <c r="CK41" i="36"/>
  <c r="CK42" i="36"/>
  <c r="CK37" i="36"/>
  <c r="CK38" i="36"/>
  <c r="CK34" i="36"/>
  <c r="CK39" i="36"/>
  <c r="CK36" i="36"/>
  <c r="CK33" i="36"/>
  <c r="CK29" i="36"/>
  <c r="CK35" i="36"/>
  <c r="CK30" i="36"/>
  <c r="CK31" i="36"/>
  <c r="CK32" i="36"/>
  <c r="CK28" i="36"/>
  <c r="CK27" i="36"/>
  <c r="CA30" i="36"/>
  <c r="BZ30" i="36"/>
  <c r="CA32" i="36"/>
  <c r="BZ32" i="36"/>
  <c r="BZ37" i="36"/>
  <c r="CA37" i="36"/>
  <c r="CA41" i="36"/>
  <c r="BZ41" i="36"/>
  <c r="CA43" i="36"/>
  <c r="BZ43" i="36"/>
  <c r="BR47" i="36"/>
  <c r="BS47" i="36" s="1"/>
  <c r="BV47" i="36" s="1"/>
  <c r="CB47" i="36" s="1"/>
  <c r="BQ47" i="36"/>
  <c r="BF46" i="36"/>
  <c r="BG46" i="36" s="1"/>
  <c r="BJ46" i="36" s="1"/>
  <c r="BP46" i="36" s="1"/>
  <c r="BE46" i="36"/>
  <c r="CA27" i="36"/>
  <c r="BZ27" i="36"/>
  <c r="CA34" i="36"/>
  <c r="BZ34" i="36"/>
  <c r="CA35" i="36"/>
  <c r="BZ35" i="36"/>
  <c r="BZ44" i="36"/>
  <c r="CA44" i="36"/>
  <c r="BZ40" i="36"/>
  <c r="CA40" i="36"/>
  <c r="BZ45" i="36"/>
  <c r="CA45" i="36"/>
  <c r="AW41" i="36" l="1"/>
  <c r="AX41" i="36" s="1"/>
  <c r="BD41" i="36" s="1"/>
  <c r="BQ46" i="36"/>
  <c r="BR46" i="36" s="1"/>
  <c r="BS46" i="36" s="1"/>
  <c r="BV46" i="36" s="1"/>
  <c r="CB46" i="36" s="1"/>
  <c r="BE42" i="36"/>
  <c r="BF42" i="36" s="1"/>
  <c r="BG42" i="36" s="1"/>
  <c r="BJ42" i="36" s="1"/>
  <c r="BP42" i="36" s="1"/>
  <c r="BE28" i="36"/>
  <c r="BF28" i="36" s="1"/>
  <c r="BG28" i="36" s="1"/>
  <c r="BJ28" i="36" s="1"/>
  <c r="BP28" i="36" s="1"/>
  <c r="BQ45" i="36"/>
  <c r="BR45" i="36" s="1"/>
  <c r="BS45" i="36" s="1"/>
  <c r="BV45" i="36" s="1"/>
  <c r="CB45" i="36" s="1"/>
  <c r="BF40" i="36"/>
  <c r="BG40" i="36" s="1"/>
  <c r="BJ40" i="36" s="1"/>
  <c r="BP40" i="36" s="1"/>
  <c r="BE40" i="36"/>
  <c r="BE36" i="36"/>
  <c r="BF36" i="36" s="1"/>
  <c r="BG36" i="36" s="1"/>
  <c r="BJ36" i="36" s="1"/>
  <c r="BP36" i="36" s="1"/>
  <c r="BE34" i="36"/>
  <c r="BF34" i="36" s="1"/>
  <c r="BG34" i="36" s="1"/>
  <c r="BJ34" i="36" s="1"/>
  <c r="BP34" i="36" s="1"/>
  <c r="M12" i="35"/>
  <c r="N12" i="35" s="1"/>
  <c r="K13" i="35" s="1"/>
  <c r="BE35" i="36"/>
  <c r="BF35" i="36" s="1"/>
  <c r="BG35" i="36" s="1"/>
  <c r="BJ35" i="36" s="1"/>
  <c r="BP35" i="36" s="1"/>
  <c r="BE31" i="36"/>
  <c r="BF31" i="36" s="1"/>
  <c r="BG31" i="36" s="1"/>
  <c r="BJ31" i="36" s="1"/>
  <c r="BP31" i="36" s="1"/>
  <c r="BE32" i="36"/>
  <c r="BF32" i="36" s="1"/>
  <c r="BG32" i="36" s="1"/>
  <c r="BJ32" i="36" s="1"/>
  <c r="BP32" i="36" s="1"/>
  <c r="BE29" i="36"/>
  <c r="BF29" i="36" s="1"/>
  <c r="BG29" i="36" s="1"/>
  <c r="BJ29" i="36" s="1"/>
  <c r="BP29" i="36" s="1"/>
  <c r="BE37" i="36"/>
  <c r="BF37" i="36" s="1"/>
  <c r="BG37" i="36" s="1"/>
  <c r="BJ37" i="36" s="1"/>
  <c r="BP37" i="36" s="1"/>
  <c r="CC47" i="36"/>
  <c r="CD47" i="36" s="1"/>
  <c r="CE47" i="36" s="1"/>
  <c r="CH47" i="36" s="1"/>
  <c r="CN47" i="36" s="1"/>
  <c r="BE44" i="36"/>
  <c r="BF44" i="36" s="1"/>
  <c r="BG44" i="36" s="1"/>
  <c r="BJ44" i="36" s="1"/>
  <c r="BP44" i="36" s="1"/>
  <c r="BE27" i="36"/>
  <c r="BF27" i="36" s="1"/>
  <c r="BG27" i="36" s="1"/>
  <c r="BJ27" i="36" s="1"/>
  <c r="BP27" i="36" s="1"/>
  <c r="BE33" i="36"/>
  <c r="BF33" i="36" s="1"/>
  <c r="BG33" i="36" s="1"/>
  <c r="BJ33" i="36" s="1"/>
  <c r="BP33" i="36" s="1"/>
  <c r="BE30" i="36"/>
  <c r="BF30" i="36"/>
  <c r="BG30" i="36" s="1"/>
  <c r="BJ30" i="36" s="1"/>
  <c r="BP30" i="36" s="1"/>
  <c r="BE38" i="36"/>
  <c r="BF38" i="36" s="1"/>
  <c r="BG38" i="36" s="1"/>
  <c r="BJ38" i="36" s="1"/>
  <c r="BP38" i="36" s="1"/>
  <c r="BE43" i="36"/>
  <c r="BF43" i="36"/>
  <c r="BG43" i="36" s="1"/>
  <c r="BJ43" i="36" s="1"/>
  <c r="BP43" i="36" s="1"/>
  <c r="CM36" i="36"/>
  <c r="CL36" i="36"/>
  <c r="CM45" i="36"/>
  <c r="CL45" i="36"/>
  <c r="CL27" i="36"/>
  <c r="CM27" i="36"/>
  <c r="CL43" i="36"/>
  <c r="CM43" i="36"/>
  <c r="CM28" i="36"/>
  <c r="CL28" i="36"/>
  <c r="CM35" i="36"/>
  <c r="CL35" i="36"/>
  <c r="CL39" i="36"/>
  <c r="CM39" i="36"/>
  <c r="CM42" i="36"/>
  <c r="CL42" i="36"/>
  <c r="CM44" i="36"/>
  <c r="CL44" i="36"/>
  <c r="CM47" i="36"/>
  <c r="CL47" i="36"/>
  <c r="AL39" i="36"/>
  <c r="AR39" i="36" s="1"/>
  <c r="CL30" i="36"/>
  <c r="CM30" i="36"/>
  <c r="CM37" i="36"/>
  <c r="CL37" i="36"/>
  <c r="CM32" i="36"/>
  <c r="CL32" i="36"/>
  <c r="CM29" i="36"/>
  <c r="CL29" i="36"/>
  <c r="CM34" i="36"/>
  <c r="CL34" i="36"/>
  <c r="CL41" i="36"/>
  <c r="CM41" i="36"/>
  <c r="CM46" i="36"/>
  <c r="CL46" i="36"/>
  <c r="CN49" i="36"/>
  <c r="CM49" i="36"/>
  <c r="CL49" i="36"/>
  <c r="CC49" i="36"/>
  <c r="CD49" i="36" s="1"/>
  <c r="CE49" i="36"/>
  <c r="CH49" i="36" s="1"/>
  <c r="CC48" i="36"/>
  <c r="CD48" i="36" s="1"/>
  <c r="CE48" i="36" s="1"/>
  <c r="CH48" i="36" s="1"/>
  <c r="CN48" i="36" s="1"/>
  <c r="CM31" i="36"/>
  <c r="CL31" i="36"/>
  <c r="CM33" i="36"/>
  <c r="CL33" i="36"/>
  <c r="CL38" i="36"/>
  <c r="CM38" i="36"/>
  <c r="CM40" i="36"/>
  <c r="CL40" i="36"/>
  <c r="CM48" i="36"/>
  <c r="CL48" i="36"/>
  <c r="D38" i="35"/>
  <c r="B38" i="35"/>
  <c r="H12" i="35"/>
  <c r="I12" i="35" s="1"/>
  <c r="F13" i="35" s="1"/>
  <c r="BE41" i="36" l="1"/>
  <c r="BG41" i="36"/>
  <c r="BJ41" i="36" s="1"/>
  <c r="BP41" i="36" s="1"/>
  <c r="BF41" i="36"/>
  <c r="CP48" i="36"/>
  <c r="CQ48" i="36" s="1"/>
  <c r="CT48" i="36" s="1"/>
  <c r="CO48" i="36"/>
  <c r="BR33" i="36"/>
  <c r="BS33" i="36" s="1"/>
  <c r="BV33" i="36" s="1"/>
  <c r="CB33" i="36" s="1"/>
  <c r="BQ33" i="36"/>
  <c r="BQ35" i="36"/>
  <c r="BR35" i="36" s="1"/>
  <c r="BS35" i="36" s="1"/>
  <c r="BV35" i="36" s="1"/>
  <c r="CB35" i="36" s="1"/>
  <c r="BQ36" i="36"/>
  <c r="BR36" i="36" s="1"/>
  <c r="BS36" i="36" s="1"/>
  <c r="BV36" i="36" s="1"/>
  <c r="CB36" i="36" s="1"/>
  <c r="CD45" i="36"/>
  <c r="CE45" i="36" s="1"/>
  <c r="CH45" i="36" s="1"/>
  <c r="CN45" i="36" s="1"/>
  <c r="CC45" i="36"/>
  <c r="BQ27" i="36"/>
  <c r="BR27" i="36" s="1"/>
  <c r="BS27" i="36" s="1"/>
  <c r="BV27" i="36" s="1"/>
  <c r="CB27" i="36" s="1"/>
  <c r="BQ29" i="36"/>
  <c r="BR29" i="36" s="1"/>
  <c r="BS29" i="36" s="1"/>
  <c r="BV29" i="36" s="1"/>
  <c r="CB29" i="36" s="1"/>
  <c r="M13" i="35"/>
  <c r="N13" i="35" s="1"/>
  <c r="K14" i="35" s="1"/>
  <c r="BQ28" i="36"/>
  <c r="BR28" i="36" s="1"/>
  <c r="BS28" i="36" s="1"/>
  <c r="BV28" i="36" s="1"/>
  <c r="CB28" i="36" s="1"/>
  <c r="BS41" i="36"/>
  <c r="BQ41" i="36"/>
  <c r="BR41" i="36" s="1"/>
  <c r="BV41" i="36"/>
  <c r="CB41" i="36" s="1"/>
  <c r="BQ30" i="36"/>
  <c r="BR30" i="36" s="1"/>
  <c r="BS30" i="36" s="1"/>
  <c r="BV30" i="36" s="1"/>
  <c r="CB30" i="36" s="1"/>
  <c r="BQ44" i="36"/>
  <c r="BR44" i="36" s="1"/>
  <c r="BS44" i="36" s="1"/>
  <c r="BV44" i="36" s="1"/>
  <c r="CB44" i="36" s="1"/>
  <c r="BQ32" i="36"/>
  <c r="BR32" i="36" s="1"/>
  <c r="BS32" i="36" s="1"/>
  <c r="BV32" i="36" s="1"/>
  <c r="CB32" i="36" s="1"/>
  <c r="BQ34" i="36"/>
  <c r="BR34" i="36" s="1"/>
  <c r="BS34" i="36" s="1"/>
  <c r="BV34" i="36" s="1"/>
  <c r="CB34" i="36" s="1"/>
  <c r="BQ40" i="36"/>
  <c r="BR40" i="36" s="1"/>
  <c r="BS40" i="36" s="1"/>
  <c r="BV40" i="36" s="1"/>
  <c r="CB40" i="36" s="1"/>
  <c r="BQ42" i="36"/>
  <c r="BR42" i="36"/>
  <c r="BS42" i="36" s="1"/>
  <c r="BV42" i="36" s="1"/>
  <c r="CB42" i="36" s="1"/>
  <c r="BQ38" i="36"/>
  <c r="BR38" i="36" s="1"/>
  <c r="BS38" i="36" s="1"/>
  <c r="BV38" i="36" s="1"/>
  <c r="CB38" i="36" s="1"/>
  <c r="BQ37" i="36"/>
  <c r="BR37" i="36" s="1"/>
  <c r="BS37" i="36" s="1"/>
  <c r="BV37" i="36" s="1"/>
  <c r="CB37" i="36" s="1"/>
  <c r="BQ43" i="36"/>
  <c r="BR43" i="36" s="1"/>
  <c r="BS43" i="36" s="1"/>
  <c r="BV43" i="36" s="1"/>
  <c r="CB43" i="36" s="1"/>
  <c r="H13" i="35"/>
  <c r="I13" i="35"/>
  <c r="F14" i="35" s="1"/>
  <c r="CO47" i="36"/>
  <c r="CP47" i="36" s="1"/>
  <c r="CQ47" i="36" s="1"/>
  <c r="CT47" i="36" s="1"/>
  <c r="BQ31" i="36"/>
  <c r="BR31" i="36" s="1"/>
  <c r="BS31" i="36" s="1"/>
  <c r="BV31" i="36" s="1"/>
  <c r="CB31" i="36" s="1"/>
  <c r="CD46" i="36"/>
  <c r="CE46" i="36" s="1"/>
  <c r="CH46" i="36" s="1"/>
  <c r="CN46" i="36" s="1"/>
  <c r="CC46" i="36"/>
  <c r="CO49" i="36"/>
  <c r="CP49" i="36" s="1"/>
  <c r="CQ49" i="36" s="1"/>
  <c r="CT49" i="36" s="1"/>
  <c r="D39" i="35"/>
  <c r="B39" i="35"/>
  <c r="AS39" i="36"/>
  <c r="AT39" i="36" s="1"/>
  <c r="AU39" i="36"/>
  <c r="AX39" i="36" s="1"/>
  <c r="BD39" i="36" s="1"/>
  <c r="CC31" i="36" l="1"/>
  <c r="CD31" i="36" s="1"/>
  <c r="CE31" i="36" s="1"/>
  <c r="CH31" i="36" s="1"/>
  <c r="CN31" i="36" s="1"/>
  <c r="CC43" i="36"/>
  <c r="CD43" i="36" s="1"/>
  <c r="CE43" i="36" s="1"/>
  <c r="CH43" i="36" s="1"/>
  <c r="CN43" i="36" s="1"/>
  <c r="CC44" i="36"/>
  <c r="CD44" i="36" s="1"/>
  <c r="CE44" i="36" s="1"/>
  <c r="CH44" i="36" s="1"/>
  <c r="CN44" i="36" s="1"/>
  <c r="CC27" i="36"/>
  <c r="CD27" i="36" s="1"/>
  <c r="CE27" i="36" s="1"/>
  <c r="CH27" i="36" s="1"/>
  <c r="CN27" i="36" s="1"/>
  <c r="CC36" i="36"/>
  <c r="CD36" i="36" s="1"/>
  <c r="CE36" i="36" s="1"/>
  <c r="CH36" i="36" s="1"/>
  <c r="CN36" i="36" s="1"/>
  <c r="CC33" i="36"/>
  <c r="CD33" i="36" s="1"/>
  <c r="CE33" i="36" s="1"/>
  <c r="CH33" i="36" s="1"/>
  <c r="CN33" i="36" s="1"/>
  <c r="BG39" i="36"/>
  <c r="BJ39" i="36" s="1"/>
  <c r="BP39" i="36" s="1"/>
  <c r="BE39" i="36"/>
  <c r="BF39" i="36" s="1"/>
  <c r="CC37" i="36"/>
  <c r="CD37" i="36" s="1"/>
  <c r="CE37" i="36" s="1"/>
  <c r="CH37" i="36" s="1"/>
  <c r="CN37" i="36" s="1"/>
  <c r="CD40" i="36"/>
  <c r="CE40" i="36" s="1"/>
  <c r="CH40" i="36" s="1"/>
  <c r="CN40" i="36" s="1"/>
  <c r="CC40" i="36"/>
  <c r="CC35" i="36"/>
  <c r="CD35" i="36" s="1"/>
  <c r="CE35" i="36" s="1"/>
  <c r="CH35" i="36" s="1"/>
  <c r="CN35" i="36" s="1"/>
  <c r="CD38" i="36"/>
  <c r="CE38" i="36" s="1"/>
  <c r="CH38" i="36" s="1"/>
  <c r="CN38" i="36" s="1"/>
  <c r="CC38" i="36"/>
  <c r="CC34" i="36"/>
  <c r="CD34" i="36" s="1"/>
  <c r="CE34" i="36" s="1"/>
  <c r="CH34" i="36" s="1"/>
  <c r="CN34" i="36" s="1"/>
  <c r="CD30" i="36"/>
  <c r="CE30" i="36" s="1"/>
  <c r="CH30" i="36" s="1"/>
  <c r="CN30" i="36" s="1"/>
  <c r="CC30" i="36"/>
  <c r="CC28" i="36"/>
  <c r="CD28" i="36" s="1"/>
  <c r="CE28" i="36" s="1"/>
  <c r="CH28" i="36" s="1"/>
  <c r="CN28" i="36" s="1"/>
  <c r="CC29" i="36"/>
  <c r="CD29" i="36" s="1"/>
  <c r="CE29" i="36" s="1"/>
  <c r="CH29" i="36" s="1"/>
  <c r="CN29" i="36" s="1"/>
  <c r="CO45" i="36"/>
  <c r="CP45" i="36" s="1"/>
  <c r="CQ45" i="36" s="1"/>
  <c r="CT45" i="36" s="1"/>
  <c r="CO46" i="36"/>
  <c r="CP46" i="36" s="1"/>
  <c r="CQ46" i="36" s="1"/>
  <c r="CT46" i="36" s="1"/>
  <c r="CC42" i="36"/>
  <c r="CD42" i="36" s="1"/>
  <c r="CE42" i="36" s="1"/>
  <c r="CH42" i="36" s="1"/>
  <c r="CN42" i="36" s="1"/>
  <c r="CC32" i="36"/>
  <c r="CD32" i="36" s="1"/>
  <c r="CE32" i="36" s="1"/>
  <c r="CH32" i="36" s="1"/>
  <c r="CN32" i="36" s="1"/>
  <c r="M14" i="35"/>
  <c r="N14" i="35"/>
  <c r="H14" i="35"/>
  <c r="I14" i="35" s="1"/>
  <c r="CE41" i="36"/>
  <c r="CH41" i="36" s="1"/>
  <c r="CN41" i="36" s="1"/>
  <c r="CD41" i="36"/>
  <c r="CC41" i="36"/>
  <c r="CO30" i="36" l="1"/>
  <c r="CP30" i="36" s="1"/>
  <c r="CQ30" i="36" s="1"/>
  <c r="CT30" i="36" s="1"/>
  <c r="CO36" i="36"/>
  <c r="CP36" i="36" s="1"/>
  <c r="CQ36" i="36" s="1"/>
  <c r="CT36" i="36" s="1"/>
  <c r="CO41" i="36"/>
  <c r="CP41" i="36" s="1"/>
  <c r="CQ41" i="36"/>
  <c r="CT41" i="36" s="1"/>
  <c r="CO32" i="36"/>
  <c r="CP32" i="36" s="1"/>
  <c r="CQ32" i="36" s="1"/>
  <c r="CT32" i="36" s="1"/>
  <c r="CO38" i="36"/>
  <c r="CP38" i="36" s="1"/>
  <c r="CQ38" i="36" s="1"/>
  <c r="CT38" i="36" s="1"/>
  <c r="CO27" i="36"/>
  <c r="CP27" i="36" s="1"/>
  <c r="CQ27" i="36" s="1"/>
  <c r="CT27" i="36" s="1"/>
  <c r="CO43" i="36"/>
  <c r="CP43" i="36" s="1"/>
  <c r="CQ43" i="36" s="1"/>
  <c r="CT43" i="36" s="1"/>
  <c r="CO29" i="36"/>
  <c r="CP29" i="36"/>
  <c r="CQ29" i="36" s="1"/>
  <c r="CT29" i="36" s="1"/>
  <c r="CO28" i="36"/>
  <c r="CP28" i="36" s="1"/>
  <c r="CQ28" i="36" s="1"/>
  <c r="CT28" i="36" s="1"/>
  <c r="CO35" i="36"/>
  <c r="CP35" i="36" s="1"/>
  <c r="CQ35" i="36" s="1"/>
  <c r="CT35" i="36" s="1"/>
  <c r="CO37" i="36"/>
  <c r="CP37" i="36" s="1"/>
  <c r="CQ37" i="36" s="1"/>
  <c r="CT37" i="36" s="1"/>
  <c r="CO40" i="36"/>
  <c r="CP40" i="36" s="1"/>
  <c r="CQ40" i="36" s="1"/>
  <c r="CT40" i="36" s="1"/>
  <c r="I26" i="35"/>
  <c r="I29" i="35" s="1"/>
  <c r="G32" i="35" s="1"/>
  <c r="G33" i="35" s="1"/>
  <c r="G34" i="35" s="1"/>
  <c r="G35" i="35" s="1"/>
  <c r="G36" i="35" s="1"/>
  <c r="G37" i="35" s="1"/>
  <c r="G38" i="35" s="1"/>
  <c r="G39" i="35" s="1"/>
  <c r="F32" i="35"/>
  <c r="CO34" i="36"/>
  <c r="CP34" i="36" s="1"/>
  <c r="CQ34" i="36" s="1"/>
  <c r="CT34" i="36" s="1"/>
  <c r="CO42" i="36"/>
  <c r="CP42" i="36" s="1"/>
  <c r="CQ42" i="36" s="1"/>
  <c r="CT42" i="36" s="1"/>
  <c r="CO33" i="36"/>
  <c r="CP33" i="36" s="1"/>
  <c r="CQ33" i="36" s="1"/>
  <c r="CT33" i="36" s="1"/>
  <c r="CO44" i="36"/>
  <c r="CP44" i="36" s="1"/>
  <c r="CQ44" i="36" s="1"/>
  <c r="CT44" i="36" s="1"/>
  <c r="CO31" i="36"/>
  <c r="CP31" i="36" s="1"/>
  <c r="CQ31" i="36" s="1"/>
  <c r="CT31" i="36" s="1"/>
  <c r="K32" i="35"/>
  <c r="N26" i="35"/>
  <c r="N29" i="35" s="1"/>
  <c r="L32" i="35" s="1"/>
  <c r="L33" i="35" s="1"/>
  <c r="L34" i="35" s="1"/>
  <c r="L35" i="35" s="1"/>
  <c r="L36" i="35" s="1"/>
  <c r="L37" i="35" s="1"/>
  <c r="L38" i="35" s="1"/>
  <c r="BR39" i="36"/>
  <c r="BS39" i="36"/>
  <c r="BV39" i="36" s="1"/>
  <c r="CB39" i="36" s="1"/>
  <c r="BQ39" i="36"/>
  <c r="M32" i="35" l="1"/>
  <c r="N32" i="35" s="1"/>
  <c r="K33" i="35" s="1"/>
  <c r="CH39" i="36"/>
  <c r="CN39" i="36" s="1"/>
  <c r="CC39" i="36"/>
  <c r="CD39" i="36" s="1"/>
  <c r="CE39" i="36"/>
  <c r="H32" i="35"/>
  <c r="I32" i="35"/>
  <c r="F33" i="35" s="1"/>
  <c r="M33" i="35" l="1"/>
  <c r="N33" i="35" s="1"/>
  <c r="K34" i="35" s="1"/>
  <c r="H33" i="35"/>
  <c r="I33" i="35" s="1"/>
  <c r="F34" i="35" s="1"/>
  <c r="CO39" i="36"/>
  <c r="CP39" i="36" s="1"/>
  <c r="CQ39" i="36"/>
  <c r="CT39" i="36" s="1"/>
  <c r="H34" i="35" l="1"/>
  <c r="I34" i="35" s="1"/>
  <c r="F35" i="35" s="1"/>
  <c r="M34" i="35"/>
  <c r="N34" i="35" s="1"/>
  <c r="K35" i="35" s="1"/>
  <c r="M35" i="35" l="1"/>
  <c r="N35" i="35" s="1"/>
  <c r="K36" i="35" s="1"/>
  <c r="H35" i="35"/>
  <c r="I35" i="35" s="1"/>
  <c r="F36" i="35" s="1"/>
  <c r="H36" i="35" l="1"/>
  <c r="I36" i="35" s="1"/>
  <c r="F37" i="35" s="1"/>
  <c r="M36" i="35"/>
  <c r="N36" i="35" s="1"/>
  <c r="K37" i="35" s="1"/>
  <c r="H37" i="35" l="1"/>
  <c r="I37" i="35"/>
  <c r="F38" i="35" s="1"/>
  <c r="M37" i="35"/>
  <c r="N37" i="35"/>
  <c r="K38" i="35" s="1"/>
  <c r="M38" i="35" l="1"/>
  <c r="N38" i="35" s="1"/>
  <c r="H38" i="35"/>
  <c r="I38" i="35" s="1"/>
  <c r="F39" i="35" s="1"/>
  <c r="H39" i="35" l="1"/>
  <c r="I39" i="35" s="1"/>
  <c r="R44" i="34" l="1"/>
  <c r="Q44" i="34"/>
  <c r="O44" i="34"/>
  <c r="N44" i="34"/>
  <c r="S44" i="34" s="1"/>
  <c r="T44" i="34" s="1"/>
  <c r="K44" i="34"/>
  <c r="D44" i="34"/>
  <c r="Q43" i="34"/>
  <c r="O43" i="34"/>
  <c r="N43" i="34"/>
  <c r="H43" i="34"/>
  <c r="G43" i="34"/>
  <c r="Q42" i="34"/>
  <c r="O42" i="34"/>
  <c r="N42" i="34"/>
  <c r="G42" i="34"/>
  <c r="H42" i="34" s="1"/>
  <c r="Q41" i="34"/>
  <c r="O41" i="34"/>
  <c r="N41" i="34"/>
  <c r="G41" i="34"/>
  <c r="H41" i="34" s="1"/>
  <c r="E41" i="34"/>
  <c r="R41" i="34" s="1"/>
  <c r="C41" i="34"/>
  <c r="C42" i="34" s="1"/>
  <c r="Q40" i="34"/>
  <c r="O40" i="34"/>
  <c r="N40" i="34"/>
  <c r="G40" i="34"/>
  <c r="H40" i="34" s="1"/>
  <c r="E40" i="34"/>
  <c r="R40" i="34" s="1"/>
  <c r="Q39" i="34"/>
  <c r="O39" i="34"/>
  <c r="N39" i="34"/>
  <c r="H39" i="34"/>
  <c r="G39" i="34"/>
  <c r="Q38" i="34"/>
  <c r="O38" i="34"/>
  <c r="N38" i="34"/>
  <c r="G38" i="34"/>
  <c r="H38" i="34" s="1"/>
  <c r="Q37" i="34"/>
  <c r="O37" i="34"/>
  <c r="N37" i="34"/>
  <c r="G37" i="34"/>
  <c r="H37" i="34" s="1"/>
  <c r="Q36" i="34"/>
  <c r="O36" i="34"/>
  <c r="N36" i="34"/>
  <c r="G36" i="34"/>
  <c r="H36" i="34" s="1"/>
  <c r="Q35" i="34"/>
  <c r="O35" i="34"/>
  <c r="N35" i="34"/>
  <c r="G35" i="34"/>
  <c r="H35" i="34" s="1"/>
  <c r="C35" i="34"/>
  <c r="E35" i="34" s="1"/>
  <c r="R35" i="34" s="1"/>
  <c r="Q34" i="34"/>
  <c r="O34" i="34"/>
  <c r="N34" i="34"/>
  <c r="G34" i="34"/>
  <c r="H34" i="34" s="1"/>
  <c r="E34" i="34"/>
  <c r="R34" i="34" s="1"/>
  <c r="Q33" i="34"/>
  <c r="O33" i="34"/>
  <c r="N33" i="34"/>
  <c r="H33" i="34"/>
  <c r="G33" i="34"/>
  <c r="Q32" i="34"/>
  <c r="O32" i="34"/>
  <c r="N32" i="34"/>
  <c r="G32" i="34"/>
  <c r="H32" i="34" s="1"/>
  <c r="Q31" i="34"/>
  <c r="O31" i="34"/>
  <c r="N31" i="34"/>
  <c r="G31" i="34"/>
  <c r="H31" i="34" s="1"/>
  <c r="Q30" i="34"/>
  <c r="O30" i="34"/>
  <c r="N30" i="34"/>
  <c r="G30" i="34"/>
  <c r="H30" i="34" s="1"/>
  <c r="Q29" i="34"/>
  <c r="O29" i="34"/>
  <c r="N29" i="34"/>
  <c r="H29" i="34"/>
  <c r="G29" i="34"/>
  <c r="C29" i="34"/>
  <c r="Q28" i="34"/>
  <c r="O28" i="34"/>
  <c r="N28" i="34"/>
  <c r="G28" i="34"/>
  <c r="H28" i="34" s="1"/>
  <c r="E28" i="34"/>
  <c r="R28" i="34" s="1"/>
  <c r="I28" i="34" l="1"/>
  <c r="J28" i="34" s="1"/>
  <c r="K28" i="34" s="1"/>
  <c r="C36" i="34"/>
  <c r="I41" i="34"/>
  <c r="J41" i="34" s="1"/>
  <c r="K41" i="34" s="1"/>
  <c r="U44" i="34"/>
  <c r="V44" i="34" s="1"/>
  <c r="W44" i="34" s="1"/>
  <c r="X44" i="34" s="1"/>
  <c r="S41" i="34"/>
  <c r="S28" i="34"/>
  <c r="T28" i="34" s="1"/>
  <c r="U28" i="34" s="1"/>
  <c r="I35" i="34"/>
  <c r="J35" i="34" s="1"/>
  <c r="K35" i="34" s="1"/>
  <c r="S35" i="34"/>
  <c r="E29" i="34"/>
  <c r="R29" i="34" s="1"/>
  <c r="S29" i="34" s="1"/>
  <c r="I34" i="34"/>
  <c r="J34" i="34" s="1"/>
  <c r="K34" i="34" s="1"/>
  <c r="I40" i="34"/>
  <c r="J40" i="34" s="1"/>
  <c r="K40" i="34" s="1"/>
  <c r="C43" i="34"/>
  <c r="E42" i="34"/>
  <c r="R42" i="34" s="1"/>
  <c r="S34" i="34"/>
  <c r="C37" i="34"/>
  <c r="E36" i="34"/>
  <c r="T41" i="34"/>
  <c r="U41" i="34" s="1"/>
  <c r="C30" i="34"/>
  <c r="S40" i="34"/>
  <c r="S42" i="34"/>
  <c r="T35" i="34" l="1"/>
  <c r="U35" i="34" s="1"/>
  <c r="T34" i="34"/>
  <c r="I42" i="34"/>
  <c r="J42" i="34" s="1"/>
  <c r="K42" i="34" s="1"/>
  <c r="Y44" i="34"/>
  <c r="Z44" i="34" s="1"/>
  <c r="AA44" i="34" s="1"/>
  <c r="V41" i="34"/>
  <c r="W41" i="34" s="1"/>
  <c r="X41" i="34" s="1"/>
  <c r="C38" i="34"/>
  <c r="E37" i="34"/>
  <c r="E43" i="34"/>
  <c r="I29" i="34"/>
  <c r="J29" i="34" s="1"/>
  <c r="K29" i="34" s="1"/>
  <c r="T29" i="34" s="1"/>
  <c r="C31" i="34"/>
  <c r="E30" i="34"/>
  <c r="U34" i="34"/>
  <c r="T42" i="34"/>
  <c r="U42" i="34" s="1"/>
  <c r="T40" i="34"/>
  <c r="U40" i="34" s="1"/>
  <c r="R36" i="34"/>
  <c r="S36" i="34" s="1"/>
  <c r="I36" i="34"/>
  <c r="J36" i="34" s="1"/>
  <c r="K36" i="34" s="1"/>
  <c r="W28" i="34"/>
  <c r="X28" i="34" s="1"/>
  <c r="V28" i="34"/>
  <c r="W35" i="34" l="1"/>
  <c r="X35" i="34" s="1"/>
  <c r="Y35" i="34" s="1"/>
  <c r="Z35" i="34" s="1"/>
  <c r="AA35" i="34" s="1"/>
  <c r="V35" i="34"/>
  <c r="V42" i="34"/>
  <c r="W42" i="34" s="1"/>
  <c r="X42" i="34" s="1"/>
  <c r="Y28" i="34"/>
  <c r="Z28" i="34"/>
  <c r="AA28" i="34"/>
  <c r="Y41" i="34"/>
  <c r="Z41" i="34" s="1"/>
  <c r="AA41" i="34" s="1"/>
  <c r="V40" i="34"/>
  <c r="W40" i="34" s="1"/>
  <c r="X40" i="34" s="1"/>
  <c r="AB44" i="34"/>
  <c r="AC44" i="34" s="1"/>
  <c r="AD44" i="34" s="1"/>
  <c r="V34" i="34"/>
  <c r="W34" i="34" s="1"/>
  <c r="X34" i="34" s="1"/>
  <c r="C32" i="34"/>
  <c r="E31" i="34"/>
  <c r="R37" i="34"/>
  <c r="S37" i="34" s="1"/>
  <c r="I37" i="34"/>
  <c r="J37" i="34" s="1"/>
  <c r="K37" i="34" s="1"/>
  <c r="U29" i="34"/>
  <c r="T36" i="34"/>
  <c r="U36" i="34" s="1"/>
  <c r="R30" i="34"/>
  <c r="S30" i="34" s="1"/>
  <c r="I30" i="34"/>
  <c r="J30" i="34" s="1"/>
  <c r="K30" i="34" s="1"/>
  <c r="R43" i="34"/>
  <c r="S43" i="34" s="1"/>
  <c r="I43" i="34"/>
  <c r="J43" i="34" s="1"/>
  <c r="K43" i="34" s="1"/>
  <c r="E38" i="34"/>
  <c r="C39" i="34"/>
  <c r="T30" i="34" l="1"/>
  <c r="V36" i="34"/>
  <c r="W36" i="34" s="1"/>
  <c r="X36" i="34" s="1"/>
  <c r="Y40" i="34"/>
  <c r="Z40" i="34"/>
  <c r="AA40" i="34" s="1"/>
  <c r="Y34" i="34"/>
  <c r="Z34" i="34" s="1"/>
  <c r="AA34" i="34" s="1"/>
  <c r="AB41" i="34"/>
  <c r="AC41" i="34" s="1"/>
  <c r="AD41" i="34" s="1"/>
  <c r="AB35" i="34"/>
  <c r="AC35" i="34" s="1"/>
  <c r="AD35" i="34" s="1"/>
  <c r="Y42" i="34"/>
  <c r="Z42" i="34" s="1"/>
  <c r="AA42" i="34" s="1"/>
  <c r="R38" i="34"/>
  <c r="S38" i="34" s="1"/>
  <c r="I38" i="34"/>
  <c r="J38" i="34" s="1"/>
  <c r="K38" i="34" s="1"/>
  <c r="E32" i="34"/>
  <c r="C33" i="34"/>
  <c r="T37" i="34"/>
  <c r="U37" i="34" s="1"/>
  <c r="AC28" i="34"/>
  <c r="AD28" i="34" s="1"/>
  <c r="AB28" i="34"/>
  <c r="T43" i="34"/>
  <c r="U43" i="34" s="1"/>
  <c r="V29" i="34"/>
  <c r="W29" i="34"/>
  <c r="X29" i="34" s="1"/>
  <c r="R31" i="34"/>
  <c r="S31" i="34" s="1"/>
  <c r="I31" i="34"/>
  <c r="J31" i="34" s="1"/>
  <c r="K31" i="34" s="1"/>
  <c r="E39" i="34"/>
  <c r="U30" i="34"/>
  <c r="Z29" i="34" l="1"/>
  <c r="AA29" i="34" s="1"/>
  <c r="Y29" i="34"/>
  <c r="V37" i="34"/>
  <c r="W37" i="34" s="1"/>
  <c r="X37" i="34" s="1"/>
  <c r="AB34" i="34"/>
  <c r="AC34" i="34"/>
  <c r="AD34" i="34" s="1"/>
  <c r="Y36" i="34"/>
  <c r="Z36" i="34" s="1"/>
  <c r="AA36" i="34" s="1"/>
  <c r="W43" i="34"/>
  <c r="X43" i="34" s="1"/>
  <c r="V43" i="34"/>
  <c r="AB42" i="34"/>
  <c r="AC42" i="34" s="1"/>
  <c r="AD42" i="34" s="1"/>
  <c r="AB40" i="34"/>
  <c r="AC40" i="34" s="1"/>
  <c r="AD40" i="34" s="1"/>
  <c r="T38" i="34"/>
  <c r="U38" i="34" s="1"/>
  <c r="E33" i="34"/>
  <c r="T31" i="34"/>
  <c r="R32" i="34"/>
  <c r="S32" i="34" s="1"/>
  <c r="I32" i="34"/>
  <c r="J32" i="34" s="1"/>
  <c r="K32" i="34" s="1"/>
  <c r="U31" i="34"/>
  <c r="W30" i="34"/>
  <c r="V30" i="34"/>
  <c r="X30" i="34"/>
  <c r="R39" i="34"/>
  <c r="S39" i="34" s="1"/>
  <c r="I39" i="34"/>
  <c r="J39" i="34" s="1"/>
  <c r="K39" i="34" s="1"/>
  <c r="T39" i="34" l="1"/>
  <c r="Y43" i="34"/>
  <c r="Z43" i="34" s="1"/>
  <c r="AA43" i="34" s="1"/>
  <c r="Y37" i="34"/>
  <c r="Z37" i="34" s="1"/>
  <c r="AA37" i="34" s="1"/>
  <c r="AB36" i="34"/>
  <c r="AC36" i="34" s="1"/>
  <c r="AD36" i="34" s="1"/>
  <c r="V38" i="34"/>
  <c r="W38" i="34" s="1"/>
  <c r="X38" i="34" s="1"/>
  <c r="AC29" i="34"/>
  <c r="AD29" i="34" s="1"/>
  <c r="AB29" i="34"/>
  <c r="Z30" i="34"/>
  <c r="AA30" i="34" s="1"/>
  <c r="Y30" i="34"/>
  <c r="T32" i="34"/>
  <c r="U32" i="34" s="1"/>
  <c r="U39" i="34"/>
  <c r="W31" i="34"/>
  <c r="X31" i="34" s="1"/>
  <c r="V31" i="34"/>
  <c r="R33" i="34"/>
  <c r="S33" i="34" s="1"/>
  <c r="I33" i="34"/>
  <c r="J33" i="34" s="1"/>
  <c r="K33" i="34" s="1"/>
  <c r="T33" i="34" l="1"/>
  <c r="U33" i="34" s="1"/>
  <c r="AB37" i="34"/>
  <c r="AC37" i="34" s="1"/>
  <c r="AD37" i="34" s="1"/>
  <c r="V32" i="34"/>
  <c r="W32" i="34"/>
  <c r="X32" i="34" s="1"/>
  <c r="Y38" i="34"/>
  <c r="Z38" i="34"/>
  <c r="AA38" i="34" s="1"/>
  <c r="AB43" i="34"/>
  <c r="AC43" i="34" s="1"/>
  <c r="AD43" i="34" s="1"/>
  <c r="AB30" i="34"/>
  <c r="AC30" i="34"/>
  <c r="AD30" i="34" s="1"/>
  <c r="Y31" i="34"/>
  <c r="Z31" i="34"/>
  <c r="AA31" i="34" s="1"/>
  <c r="V39" i="34"/>
  <c r="W39" i="34"/>
  <c r="X39" i="34" s="1"/>
  <c r="Y39" i="34" l="1"/>
  <c r="Z39" i="34" s="1"/>
  <c r="AA39" i="34" s="1"/>
  <c r="Y32" i="34"/>
  <c r="Z32" i="34"/>
  <c r="AA32" i="34" s="1"/>
  <c r="AB38" i="34"/>
  <c r="AC38" i="34" s="1"/>
  <c r="AD38" i="34" s="1"/>
  <c r="AB31" i="34"/>
  <c r="AC31" i="34"/>
  <c r="AD31" i="34" s="1"/>
  <c r="V33" i="34"/>
  <c r="W33" i="34" s="1"/>
  <c r="X33" i="34" s="1"/>
  <c r="Z33" i="34" l="1"/>
  <c r="AA33" i="34" s="1"/>
  <c r="Y33" i="34"/>
  <c r="AB39" i="34"/>
  <c r="AC39" i="34" s="1"/>
  <c r="AD39" i="34" s="1"/>
  <c r="AC32" i="34"/>
  <c r="AB32" i="34"/>
  <c r="AD32" i="34"/>
  <c r="A97" i="33"/>
  <c r="A85" i="33"/>
  <c r="A86" i="33" s="1"/>
  <c r="A87" i="33" s="1"/>
  <c r="A88" i="33" s="1"/>
  <c r="A89" i="33" s="1"/>
  <c r="A90" i="33" s="1"/>
  <c r="A91" i="33" s="1"/>
  <c r="A92" i="33" s="1"/>
  <c r="A64" i="33"/>
  <c r="A65" i="33" s="1"/>
  <c r="A66" i="33" s="1"/>
  <c r="A67" i="33" s="1"/>
  <c r="A68" i="33" s="1"/>
  <c r="A69" i="33" s="1"/>
  <c r="A70" i="33" s="1"/>
  <c r="A56" i="33"/>
  <c r="A57" i="33" s="1"/>
  <c r="A58" i="33" s="1"/>
  <c r="A59" i="33" s="1"/>
  <c r="A42" i="33"/>
  <c r="A43" i="33" s="1"/>
  <c r="A44" i="33" s="1"/>
  <c r="A45" i="33" s="1"/>
  <c r="A28" i="33"/>
  <c r="A29" i="33" s="1"/>
  <c r="A30" i="33" s="1"/>
  <c r="A31" i="33" s="1"/>
  <c r="A32" i="33" s="1"/>
  <c r="A33" i="33" s="1"/>
  <c r="A34" i="33" s="1"/>
  <c r="AC33" i="34" l="1"/>
  <c r="AD33" i="34" s="1"/>
  <c r="AB33" i="34"/>
</calcChain>
</file>

<file path=xl/sharedStrings.xml><?xml version="1.0" encoding="utf-8"?>
<sst xmlns="http://schemas.openxmlformats.org/spreadsheetml/2006/main" count="3758" uniqueCount="1304">
  <si>
    <t>Firm Name</t>
  </si>
  <si>
    <t>Format</t>
  </si>
  <si>
    <t xml:space="preserve">Client Name </t>
  </si>
  <si>
    <t xml:space="preserve">Created on </t>
  </si>
  <si>
    <t>Next Review</t>
  </si>
  <si>
    <t>Ongoing for any material changes that will impact this checklist</t>
  </si>
  <si>
    <t>Objective</t>
  </si>
  <si>
    <t>TONE AT THE TOP</t>
  </si>
  <si>
    <t xml:space="preserve">REVIEW OF FINANCIALS </t>
  </si>
  <si>
    <t xml:space="preserve">REVIEW OF BUSINESS AND COMPETITIVE ENVIRONMENT </t>
  </si>
  <si>
    <t xml:space="preserve">AUDITOR INDEPENDENCE ASSESSMENT </t>
  </si>
  <si>
    <t xml:space="preserve">PAST AUDITOR COMMUNICATION </t>
  </si>
  <si>
    <t>Are there any issues that come to our attention on integrity issues with the entity or its management</t>
  </si>
  <si>
    <t>b</t>
  </si>
  <si>
    <t>c</t>
  </si>
  <si>
    <t xml:space="preserve">HISTORY OF PERSONNEL / PROFESSIONAL CHANGES </t>
  </si>
  <si>
    <t xml:space="preserve">Any significant industry trends that are likely to impact the client </t>
  </si>
  <si>
    <t xml:space="preserve">Any specific issues such as debt leverage / single customer / sole supplier / competition threats </t>
  </si>
  <si>
    <t xml:space="preserve">Is the client in a regulated industry subject to policy changes </t>
  </si>
  <si>
    <t xml:space="preserve">Do review of financial data indicate any adverse trends that may impact acceptance </t>
  </si>
  <si>
    <t xml:space="preserve">Any qualifications in the audit report that merit attention </t>
  </si>
  <si>
    <t xml:space="preserve">History of frequent / significant changes in Accounting policies </t>
  </si>
  <si>
    <t xml:space="preserve">Independence criteria as laid out in the Companies Act is accomplished </t>
  </si>
  <si>
    <t>No conflicting services as envisaged in Sec 144 of the Companies Act 2013</t>
  </si>
  <si>
    <t xml:space="preserve">There is no Self review threat on account of other services being performed </t>
  </si>
  <si>
    <t>d</t>
  </si>
  <si>
    <t>The firm partner / manager do not hold shares in the entity as precribed</t>
  </si>
  <si>
    <t>e</t>
  </si>
  <si>
    <t>No close relatives of the partner hold key positions in the entity including directorships</t>
  </si>
  <si>
    <t>f</t>
  </si>
  <si>
    <t>Loans taken / given by the partners vis a vis the entity</t>
  </si>
  <si>
    <t>g</t>
  </si>
  <si>
    <t xml:space="preserve">Members of the audit team are not employees of the client </t>
  </si>
  <si>
    <t>h</t>
  </si>
  <si>
    <t xml:space="preserve">Recent pecuniary relationships which may impair independence </t>
  </si>
  <si>
    <t xml:space="preserve">CONFLICT OF INTEREST </t>
  </si>
  <si>
    <t xml:space="preserve">Conflict of Interest with any other client of the audit firm </t>
  </si>
  <si>
    <t xml:space="preserve">Communication to retiring auditor including reasons for resignation </t>
  </si>
  <si>
    <t xml:space="preserve">Adverse replies if any to the above NOC request have been considered properly </t>
  </si>
  <si>
    <t xml:space="preserve">Frequent changes in employees / key personnel / directors </t>
  </si>
  <si>
    <t xml:space="preserve">Frequent changes in auditors / other professionals of the firm </t>
  </si>
  <si>
    <t xml:space="preserve">CRITERIA </t>
  </si>
  <si>
    <t>REMARKS</t>
  </si>
  <si>
    <t xml:space="preserve">CA Sripriya Kumar | A Smart CA Initiative </t>
  </si>
  <si>
    <t>a</t>
  </si>
  <si>
    <t>S NO</t>
  </si>
  <si>
    <t xml:space="preserve"># 1 _ Client Acceptance Checklist </t>
  </si>
  <si>
    <t xml:space="preserve">TEAM COMPETENCE </t>
  </si>
  <si>
    <t xml:space="preserve">Does the audit practice team have the relevant skills , experience and specialisation, if any required to handle the engagement </t>
  </si>
  <si>
    <t>References</t>
  </si>
  <si>
    <t>SQC 1 - Integrity of Client, Team Competence, Ethical Requirements</t>
  </si>
  <si>
    <t>i</t>
  </si>
  <si>
    <t>Disproportionately large fees from the client vs the total billing of the audit firm</t>
  </si>
  <si>
    <t xml:space="preserve">Aggressively low levels of fees expected by the client </t>
  </si>
  <si>
    <t>Are there any significant matters relating to the reputation of the client including but not limited to business practices, litigation, statutory violations, criminal offences etc</t>
  </si>
  <si>
    <t>Prepared by  ……………………………………………………………………………………………Date</t>
  </si>
  <si>
    <t>Reviewed By…………………………………………………………………………………………….Date</t>
  </si>
  <si>
    <t xml:space="preserve">CHECKLISTS </t>
  </si>
  <si>
    <t>REFERENCE</t>
  </si>
  <si>
    <t xml:space="preserve">ACCEPTANCE AND CONTINUANCE RELATED </t>
  </si>
  <si>
    <t xml:space="preserve"># 2 _ Client Continuance Checklist </t>
  </si>
  <si>
    <t xml:space="preserve">Before acceptance of engagement for the next year, usually annual </t>
  </si>
  <si>
    <t xml:space="preserve">Unresolved audit issues that may have become material and significant </t>
  </si>
  <si>
    <t>j</t>
  </si>
  <si>
    <t xml:space="preserve">Any need for partner rotation as the partner has serviced the client for too long </t>
  </si>
  <si>
    <t xml:space="preserve">REVIEW OF FINANCIALS, INTERNAL AUDITS AND OUR PREVIOUS YEAR AUDIT REPORT </t>
  </si>
  <si>
    <t xml:space="preserve">Unresolvd internal audit issues, reduced scope , resignation / change in Internal Audit </t>
  </si>
  <si>
    <t xml:space="preserve">Any adverse remarks in the Board meetings on operations, financials etc </t>
  </si>
  <si>
    <t xml:space="preserve">Based on a review as above, we recommend continuance of the engagement / discontinuance of the engagement </t>
  </si>
  <si>
    <t>k</t>
  </si>
  <si>
    <t xml:space="preserve">Can the audit be continued in the context of compulsory under Sec 139 of the Companies Act </t>
  </si>
  <si>
    <t xml:space="preserve">Acceptance Checklist </t>
  </si>
  <si>
    <t xml:space="preserve">Continuance Checklist </t>
  </si>
  <si>
    <t xml:space="preserve">ENGAGEMENT DOCUMENTATION </t>
  </si>
  <si>
    <t xml:space="preserve">NOC from the retiring auditor </t>
  </si>
  <si>
    <t>The Board of Directors</t>
  </si>
  <si>
    <t>&lt;Name of the Company&gt;</t>
  </si>
  <si>
    <t>&lt;Address of the Company&gt;</t>
  </si>
  <si>
    <t>Sir / Madam,</t>
  </si>
  <si>
    <t>In connection to proposed re-appointment of our firm as Auditors in the forthcoming Annual General Meeting of your company, we certify the following as true and correct:</t>
  </si>
  <si>
    <t xml:space="preserve">Or </t>
  </si>
  <si>
    <t xml:space="preserve">Companies Act - Section 139 </t>
  </si>
  <si>
    <t>We confirm that the following proceedings against our firm or any partner of the firm with respect to professional matters of conduct is true and correct ( give Mem no, Name and details of proceedings)</t>
  </si>
  <si>
    <r>
      <t>a.</t>
    </r>
    <r>
      <rPr>
        <sz val="7"/>
        <color theme="1"/>
        <rFont val="Calibri Light"/>
        <family val="2"/>
        <scheme val="major"/>
      </rPr>
      <t xml:space="preserve">          </t>
    </r>
    <r>
      <rPr>
        <sz val="11"/>
        <color theme="1"/>
        <rFont val="Calibri Light"/>
        <family val="2"/>
        <scheme val="major"/>
      </rPr>
      <t>Our firm is eligible for appointment and is not disqualified for appointment under the Companies Act, 2013 (the Act), the Chartered Accountants Act, 1949 and the rules or regulations made thereunder;</t>
    </r>
  </si>
  <si>
    <r>
      <t>b.</t>
    </r>
    <r>
      <rPr>
        <sz val="7"/>
        <color theme="1"/>
        <rFont val="Calibri Light"/>
        <family val="2"/>
        <scheme val="major"/>
      </rPr>
      <t xml:space="preserve">          </t>
    </r>
    <r>
      <rPr>
        <sz val="11"/>
        <color theme="1"/>
        <rFont val="Calibri Light"/>
        <family val="2"/>
        <scheme val="major"/>
      </rPr>
      <t xml:space="preserve">The proposed appointment is as per the term provided under the Act. </t>
    </r>
  </si>
  <si>
    <r>
      <t>c.</t>
    </r>
    <r>
      <rPr>
        <sz val="7"/>
        <color theme="1"/>
        <rFont val="Calibri Light"/>
        <family val="2"/>
        <scheme val="major"/>
      </rPr>
      <t xml:space="preserve">          </t>
    </r>
    <r>
      <rPr>
        <sz val="11"/>
        <color theme="1"/>
        <rFont val="Calibri Light"/>
        <family val="2"/>
        <scheme val="major"/>
      </rPr>
      <t xml:space="preserve">The proposed appointment is within the limits laid down by the Act under Clause (g) of Sub-section (3) of Section 141of the Act. </t>
    </r>
  </si>
  <si>
    <r>
      <t>d.</t>
    </r>
    <r>
      <rPr>
        <sz val="7"/>
        <color theme="1"/>
        <rFont val="Calibri Light"/>
        <family val="2"/>
        <scheme val="major"/>
      </rPr>
      <t xml:space="preserve">          </t>
    </r>
    <r>
      <rPr>
        <sz val="11"/>
        <color theme="1"/>
        <rFont val="Calibri Light"/>
        <family val="2"/>
        <scheme val="major"/>
      </rPr>
      <t>We confirm that there are no proceedings against our firm or any partner of the firm with respect to professional matters of conduct</t>
    </r>
  </si>
  <si>
    <t xml:space="preserve">This letter needs to be submitted to the client before acceptance of the engagement as required under Sec 139 of the Companies Act </t>
  </si>
  <si>
    <t>Letter Signed By ………………………………………………………………………………………Date</t>
  </si>
  <si>
    <t xml:space="preserve">Letter Format </t>
  </si>
  <si>
    <t>Provided further that before such appointment is made, the written consent of the auditor to such appointment, and a certificate from him or it that the appointment, if made, shall be in accordance with the conditions as may be prescribed, shall be obtained from the auditor:</t>
  </si>
  <si>
    <t>Provided also that the certificate shall also indicate whether the auditor satisfies the criteria provided in section 141</t>
  </si>
  <si>
    <t>Provided also that the company shall inform the auditor concerned of his or its appointment, and also file a notice of such appointment with the Registrar within fifteen days of the meeting in which the auditor is appointed.</t>
  </si>
  <si>
    <t>RELEVANT SECTIONS ( PROVISIO TO SEC 139 )</t>
  </si>
  <si>
    <t>ii</t>
  </si>
  <si>
    <t>iii</t>
  </si>
  <si>
    <t>Certificate under Sec 141</t>
  </si>
  <si>
    <t xml:space="preserve">FORMAT </t>
  </si>
  <si>
    <t xml:space="preserve">This checklist needs to be filled up at the time of Client Acceptance.  This includes acceptance of clients with a track record and newly incorporated enterprises as well.  In case of a new entity, the evaluation may be done with reference to other entities in the same group etc or with reference to the promoters history .  In case of independence, familiarity or advocay threats, the auditor should adopt approriate safeguards in accepting the engagement or not accept the engagement at all </t>
  </si>
  <si>
    <t xml:space="preserve">This checklist needs to be filled up annual before continuing with the present year audit.  While the Companies Act 2013 specifies a period of 5 years from the first appointment, this checklist may still be completed annually to ensure compliance with aspects prescribed herein .   In case of independence, familiarity or advocay threats, the auditor should adopt approriate safeguards in accepting the engagement or not accept the engagement at all </t>
  </si>
  <si>
    <t>Done</t>
  </si>
  <si>
    <t xml:space="preserve">Renewal </t>
  </si>
  <si>
    <t># 3 _ Acceptance Certificate - Sec 139 for Company Audits</t>
  </si>
  <si>
    <t>Next Year</t>
  </si>
  <si>
    <t>Issuance of an Engagement Letter to the Client</t>
  </si>
  <si>
    <t>Illus. 1</t>
  </si>
  <si>
    <t>Engagement Letter for Audit of Financial Statements under the Companies Act 2013 and the Rules Thereunder (When Reporting u/s 143(3)(i) is Applicable)</t>
  </si>
  <si>
    <t>https://resource.cdn.icai.org/35939aasb25441a.pdf</t>
  </si>
  <si>
    <t xml:space="preserve">APPLICABILITY OF INTERNAL FINANCIAL CONTROLS OVER FINANCIAL REPORTING BY AUDITOR </t>
  </si>
  <si>
    <t xml:space="preserve">Audit report for Financial Statements for the period </t>
  </si>
  <si>
    <t xml:space="preserve">Status </t>
  </si>
  <si>
    <t>Ended March 31, 2014</t>
  </si>
  <si>
    <t xml:space="preserve">Optional for all companies </t>
  </si>
  <si>
    <t>Ended March 31, 2015</t>
  </si>
  <si>
    <t xml:space="preserve">Compulsory for all Companies </t>
  </si>
  <si>
    <t>Ended March 31, 2016</t>
  </si>
  <si>
    <t xml:space="preserve">Commencing on or after April 1, 2016 </t>
  </si>
  <si>
    <t>Compulsory only for certain categories of Companies – for accounting periods commencing on or after April 1, 2016. Exemptions are available for some categories</t>
  </si>
  <si>
    <t># 4 _ Engagement Letter format where Auditor is required / not required  to report on Internal Financial Controls Over Financial Reporting</t>
  </si>
  <si>
    <t>Illus. 2</t>
  </si>
  <si>
    <t>Engagement Letter for Audit of Financial Statements under the Companies Act 2013 and the Rules Thereunder (When Reporting u/s 143(3)(i) is not Applicable)</t>
  </si>
  <si>
    <t>https://resource.cdn.icai.org/35940aasb25441b.pdf</t>
  </si>
  <si>
    <t>clarified that the exemption shall be applicable for those audit reports in respect of financial statements</t>
  </si>
  <si>
    <t>Note 2 : Circular dated 25th July, 2017  It has been provided in the Circular that it is hereby</t>
  </si>
  <si>
    <t>pertaining to financial year, commencing on  or after 1st April,2016, which are made on or after the date of</t>
  </si>
  <si>
    <t>the said notification</t>
  </si>
  <si>
    <t>Engagement Letter with ICFR and without ICFR</t>
  </si>
  <si>
    <t># 6 _ Understanding of the Clients Business</t>
  </si>
  <si>
    <t xml:space="preserve">BASIC DATA </t>
  </si>
  <si>
    <t xml:space="preserve">Name </t>
  </si>
  <si>
    <t xml:space="preserve">Registered Office </t>
  </si>
  <si>
    <t xml:space="preserve">Branches </t>
  </si>
  <si>
    <t>Nature of Business</t>
  </si>
  <si>
    <t>Constitution Type - Private, Public, Section 8</t>
  </si>
  <si>
    <t xml:space="preserve">Warehouses </t>
  </si>
  <si>
    <t xml:space="preserve">Factories and Converter locations </t>
  </si>
  <si>
    <t xml:space="preserve">OWNERSHIP AND GOVERNANCE </t>
  </si>
  <si>
    <t xml:space="preserve">Key Shareholders </t>
  </si>
  <si>
    <t xml:space="preserve">Key Managerial Personnel ( KMP ) / Other Key officers of the Company </t>
  </si>
  <si>
    <t xml:space="preserve">Directors and Constituion of the Board </t>
  </si>
  <si>
    <t xml:space="preserve">Independent Directors and Committees of the Board </t>
  </si>
  <si>
    <t xml:space="preserve">List of all Related Parties and nature of relationships </t>
  </si>
  <si>
    <t xml:space="preserve">INDUSTRY DYNAMICS </t>
  </si>
  <si>
    <t>Industry in which the client operates</t>
  </si>
  <si>
    <t xml:space="preserve">Seasonality / Trends in industry </t>
  </si>
  <si>
    <t xml:space="preserve">Present state and prognosis for industry </t>
  </si>
  <si>
    <t xml:space="preserve">Client state vs industry benchmarks </t>
  </si>
  <si>
    <t>Key Competitiors</t>
  </si>
  <si>
    <t xml:space="preserve">Key Suppliers </t>
  </si>
  <si>
    <t xml:space="preserve">Key customers and marketing relationships </t>
  </si>
  <si>
    <t xml:space="preserve">Key products and services dealt by the Company </t>
  </si>
  <si>
    <t xml:space="preserve">ACCOUNTING SYSTEMS AND INTERNAL CONTROLS </t>
  </si>
  <si>
    <t>Standard Operating Procedures</t>
  </si>
  <si>
    <t xml:space="preserve">IT enviroment in the entity </t>
  </si>
  <si>
    <t xml:space="preserve">Financial Reporting protocols </t>
  </si>
  <si>
    <t xml:space="preserve">Management Reporting protocols </t>
  </si>
  <si>
    <t xml:space="preserve">Delegation of Powers </t>
  </si>
  <si>
    <t xml:space="preserve">Company Related Information and discussions with the management </t>
  </si>
  <si>
    <t xml:space="preserve">Understanding of the Clients business is fundamental to appreciating Risks involved in the audit of financial statements and to enable audit emphasis on relevant aspects of the client </t>
  </si>
  <si>
    <t>Dependance on Key Customers</t>
  </si>
  <si>
    <t>Significant forex transactions and exposures</t>
  </si>
  <si>
    <t xml:space="preserve">Highly dynamic or volatile industry conditions </t>
  </si>
  <si>
    <t xml:space="preserve">Significant Related Party transactions </t>
  </si>
  <si>
    <t xml:space="preserve">Competition Conditions </t>
  </si>
  <si>
    <t xml:space="preserve">Complex capital structure charterised by cross holdings </t>
  </si>
  <si>
    <t xml:space="preserve">New products or locations proposed by the Company </t>
  </si>
  <si>
    <t>Quality of personnel engaged in Financial and Management reporting in the entity</t>
  </si>
  <si>
    <t xml:space="preserve">Nature of IT environment and robustness of controls </t>
  </si>
  <si>
    <t xml:space="preserve">Any significant issues in Internal Audit reports </t>
  </si>
  <si>
    <t>Significant issues indicating internal control weaknesses</t>
  </si>
  <si>
    <t xml:space="preserve">History of significant audit adjustments or misstatements </t>
  </si>
  <si>
    <t>Significant management / accounting estimates</t>
  </si>
  <si>
    <t xml:space="preserve">Status of pending litigation </t>
  </si>
  <si>
    <t xml:space="preserve">Management awareness and strategies to mitigate Fraud Risks </t>
  </si>
  <si>
    <t xml:space="preserve">Performance and Result linked employee / top management incentive plans </t>
  </si>
  <si>
    <t xml:space="preserve">Business Continuity and Disaster Recovery Planning </t>
  </si>
  <si>
    <t xml:space="preserve">Whistle blower and Fraud reporting protocols </t>
  </si>
  <si>
    <t xml:space="preserve">Tone at the Top - Management views on Ethical business behaviour </t>
  </si>
  <si>
    <t xml:space="preserve">Adverse media reports entity , related, group concerns, promoters &amp; others charged with governance </t>
  </si>
  <si>
    <t xml:space="preserve">Significant contingent liabilities / off balance sheet items </t>
  </si>
  <si>
    <t xml:space="preserve">Standard Operating Procedures, Segregation of Duties and Delegation of Powers </t>
  </si>
  <si>
    <t>Management Assessment of Internal Controls over Financial Reporting and significant weaknesses</t>
  </si>
  <si>
    <t xml:space="preserve">Any other issues </t>
  </si>
  <si>
    <t>Understanding of client business</t>
  </si>
  <si>
    <t>Factors causing Risk of Material Misstatement</t>
  </si>
  <si>
    <t>KEY LAWS AND REGULATIONS IMPACTING CLIENT BUSINESS</t>
  </si>
  <si>
    <t xml:space="preserve">Entity Related laws and regulations </t>
  </si>
  <si>
    <t>Labour laws</t>
  </si>
  <si>
    <t xml:space="preserve">Forex related laws </t>
  </si>
  <si>
    <t xml:space="preserve">Establishment related </t>
  </si>
  <si>
    <t xml:space="preserve">Taxation Laws </t>
  </si>
  <si>
    <t xml:space="preserve">Other laws </t>
  </si>
  <si>
    <t xml:space="preserve">#8 _ Audit Planning Memorandum </t>
  </si>
  <si>
    <t>ENGAGEMENT SCOPE</t>
  </si>
  <si>
    <t xml:space="preserve">Statutory Audit </t>
  </si>
  <si>
    <t xml:space="preserve">Tax Audit </t>
  </si>
  <si>
    <t xml:space="preserve">Limited Review </t>
  </si>
  <si>
    <t xml:space="preserve">GST Audit Audit </t>
  </si>
  <si>
    <t xml:space="preserve">Transfer Pricing </t>
  </si>
  <si>
    <t xml:space="preserve">Entity </t>
  </si>
  <si>
    <t>Subsidiaries</t>
  </si>
  <si>
    <t xml:space="preserve">Associates </t>
  </si>
  <si>
    <t xml:space="preserve">Others </t>
  </si>
  <si>
    <t xml:space="preserve">UNDERSTANDING OF KEY COMPONENTS </t>
  </si>
  <si>
    <t>S No</t>
  </si>
  <si>
    <t>Component</t>
  </si>
  <si>
    <t>2016-17</t>
  </si>
  <si>
    <t>Materiality</t>
  </si>
  <si>
    <t xml:space="preserve">Fixed Assets </t>
  </si>
  <si>
    <t>Investments</t>
  </si>
  <si>
    <t>Inventories</t>
  </si>
  <si>
    <t>Revenues and Receivables</t>
  </si>
  <si>
    <t xml:space="preserve">Cash and Bank </t>
  </si>
  <si>
    <t xml:space="preserve">Loans and Advances </t>
  </si>
  <si>
    <t xml:space="preserve">Share Capital </t>
  </si>
  <si>
    <t xml:space="preserve">Reserves and Surplus </t>
  </si>
  <si>
    <t xml:space="preserve">Secured Loans </t>
  </si>
  <si>
    <t xml:space="preserve">Unsecured Loans </t>
  </si>
  <si>
    <t>Current liabilities</t>
  </si>
  <si>
    <t xml:space="preserve">Key expenses </t>
  </si>
  <si>
    <t xml:space="preserve">Employee Costs </t>
  </si>
  <si>
    <t>Contingent liabilities</t>
  </si>
  <si>
    <t xml:space="preserve">Based on a review as above, we determine the Assessment of Risk as High / Medium / Low </t>
  </si>
  <si>
    <t xml:space="preserve">Variance </t>
  </si>
  <si>
    <t>Purchases and Payables</t>
  </si>
  <si>
    <t xml:space="preserve">COVERAGE OF AUDIT </t>
  </si>
  <si>
    <t xml:space="preserve">By Us </t>
  </si>
  <si>
    <t>By other auditor</t>
  </si>
  <si>
    <t xml:space="preserve">Entities abroad </t>
  </si>
  <si>
    <t xml:space="preserve">COMMENCEMENT AND CONCLUSION DATES </t>
  </si>
  <si>
    <t xml:space="preserve">Units </t>
  </si>
  <si>
    <t>Conclusion Date</t>
  </si>
  <si>
    <t>Interim Audit</t>
  </si>
  <si>
    <t xml:space="preserve">Final Audit </t>
  </si>
  <si>
    <t xml:space="preserve">Commencement </t>
  </si>
  <si>
    <t>HO</t>
  </si>
  <si>
    <t>Factories</t>
  </si>
  <si>
    <t>Branches</t>
  </si>
  <si>
    <t xml:space="preserve">Component </t>
  </si>
  <si>
    <t>Control Testing</t>
  </si>
  <si>
    <t xml:space="preserve">Y / N </t>
  </si>
  <si>
    <t>Audit</t>
  </si>
  <si>
    <t xml:space="preserve">Plan </t>
  </si>
  <si>
    <t>Risk / Materiality</t>
  </si>
  <si>
    <t>Risk &amp;</t>
  </si>
  <si>
    <t xml:space="preserve">PREVIOUS AUDIT FINDINGS </t>
  </si>
  <si>
    <t xml:space="preserve">Specific certifications under Companies Act , other legislations </t>
  </si>
  <si>
    <t>Report by</t>
  </si>
  <si>
    <t>Discussion by</t>
  </si>
  <si>
    <t xml:space="preserve">TEAM </t>
  </si>
  <si>
    <t xml:space="preserve">Engagement Partner </t>
  </si>
  <si>
    <t xml:space="preserve">Review Partner </t>
  </si>
  <si>
    <t xml:space="preserve">Qualified Assistants </t>
  </si>
  <si>
    <t xml:space="preserve">Article Assistants </t>
  </si>
  <si>
    <t>Last year ?</t>
  </si>
  <si>
    <t>This Year ?</t>
  </si>
  <si>
    <t>Experts - Actuaries</t>
  </si>
  <si>
    <t xml:space="preserve">Experts - Lawyers </t>
  </si>
  <si>
    <t>Experts - Valuers</t>
  </si>
  <si>
    <t xml:space="preserve">Parent </t>
  </si>
  <si>
    <t xml:space="preserve">Experts - Other CA's </t>
  </si>
  <si>
    <t xml:space="preserve">INTERNAL AUDIT REPORT </t>
  </si>
  <si>
    <t xml:space="preserve">Internal Audit is in place </t>
  </si>
  <si>
    <t>Reports received and reviewed</t>
  </si>
  <si>
    <t>Commensurate with nature and size of business</t>
  </si>
  <si>
    <t xml:space="preserve">Audit Planning Memorandum </t>
  </si>
  <si>
    <t>UNDERSTANDING OF CLIENT BUSINESS &amp; RISK ASSESSMENT</t>
  </si>
  <si>
    <t>AUDIT PLANNING MEMORANDUM</t>
  </si>
  <si>
    <t>A</t>
  </si>
  <si>
    <t>B</t>
  </si>
  <si>
    <t xml:space="preserve">The APM lists the risks, materiality, team and other aspects relevant to the audit </t>
  </si>
  <si>
    <t>MATERIALITY THRESHOLD</t>
  </si>
  <si>
    <t xml:space="preserve">Balance Sheet Items </t>
  </si>
  <si>
    <t xml:space="preserve">Profit and Loss Account items </t>
  </si>
  <si>
    <t xml:space="preserve">Statutory Compliances </t>
  </si>
  <si>
    <t xml:space="preserve">Threshold items </t>
  </si>
  <si>
    <t>RO</t>
  </si>
  <si>
    <t>PD</t>
  </si>
  <si>
    <t>Year</t>
  </si>
  <si>
    <t>Client</t>
  </si>
  <si>
    <t xml:space="preserve">Obtain the Block Schedule for the year </t>
  </si>
  <si>
    <t xml:space="preserve">Reconcile to the General Ledger Account wise </t>
  </si>
  <si>
    <t>Reconcile the totals account wise to the Fixed Assets register</t>
  </si>
  <si>
    <t xml:space="preserve">ADDITIONS </t>
  </si>
  <si>
    <t xml:space="preserve">Obtain the total list of additions during the year </t>
  </si>
  <si>
    <t xml:space="preserve">For a sample of additions , check the following </t>
  </si>
  <si>
    <t xml:space="preserve">Original invoices </t>
  </si>
  <si>
    <t xml:space="preserve">In the name of the entity </t>
  </si>
  <si>
    <t xml:space="preserve">Amount is matched </t>
  </si>
  <si>
    <t xml:space="preserve">Taxes and Duties are considered correctly </t>
  </si>
  <si>
    <t xml:space="preserve">Capitalised on date put to use </t>
  </si>
  <si>
    <t>In case of ready to use assets, capitalised on date of purchase</t>
  </si>
  <si>
    <t>WP ref</t>
  </si>
  <si>
    <t>#5 - No Objection from retiring auditor</t>
  </si>
  <si>
    <t xml:space="preserve">Obtain NOC in line with Professional Ethics </t>
  </si>
  <si>
    <t>Chartered Accountants</t>
  </si>
  <si>
    <t>…………………..</t>
  </si>
  <si>
    <t>Sub:  Audit of ……………. Branch of …………… Bank - N O C -  Reg.</t>
  </si>
  <si>
    <t>Ref  : Letter of Appointment from ……….. Bank, dated………..</t>
  </si>
  <si>
    <t>Thanking You,</t>
  </si>
  <si>
    <t>For …………………….</t>
  </si>
  <si>
    <t>CA. ………………</t>
  </si>
  <si>
    <t>Partner</t>
  </si>
  <si>
    <t>Communication with the previous Auditor.</t>
  </si>
  <si>
    <t xml:space="preserve">To CA </t>
  </si>
  <si>
    <t>In connection with the above referred matter, we have received a letter of appointment as  Statutory</t>
  </si>
  <si>
    <t>Auditors of ……………….  For the year ended March 31, 2018</t>
  </si>
  <si>
    <t xml:space="preserve"># 7 _Assessment of  Risk of Material misstatement </t>
  </si>
  <si>
    <t xml:space="preserve">Review of the below mentioned factors will be important to assess and determine whether there is likelihood of Risks of Material mistatement .  This will determine the nature, timing and extent of audit procedures to be performed and the team to be deployed </t>
  </si>
  <si>
    <t>Replacements / Joining / Exits of key personnel of the entity</t>
  </si>
  <si>
    <t xml:space="preserve">PERSONNEL RELATED </t>
  </si>
  <si>
    <t xml:space="preserve">MARKET RELATED </t>
  </si>
  <si>
    <t xml:space="preserve">GENERAL AND GROUP RELATED </t>
  </si>
  <si>
    <t xml:space="preserve">INTERNAL CONTROLS AND INTERNAL AUDIT </t>
  </si>
  <si>
    <t xml:space="preserve">FINANCIAL STATEMENT TRANSACTIONS </t>
  </si>
  <si>
    <t>Any Frauds discovered during the period</t>
  </si>
  <si>
    <t xml:space="preserve">Adverse events , natural / otherwise which have impacted the entity - loss / theft / fires / floods etc </t>
  </si>
  <si>
    <t>Kindly request you to intimate us in writing as to whether you have any objection professional or</t>
  </si>
  <si>
    <t>otherwise, which might warrant us not to accept the appointment.</t>
  </si>
  <si>
    <t>We would be very much obliged if you can let us know your objection or otherwise within …….. days</t>
  </si>
  <si>
    <t>and oblige.  Your early response will be highly appreciated.</t>
  </si>
  <si>
    <t>We have been informed that you were the Statutory Auditors for the previous year ending on ……………</t>
  </si>
  <si>
    <t xml:space="preserve">Trace opening balances in GL accounts to PY audited closing balances </t>
  </si>
  <si>
    <t>C</t>
  </si>
  <si>
    <t xml:space="preserve">DELETIONS </t>
  </si>
  <si>
    <t>Obtain the total list of assets deleted due to sale / other disposal</t>
  </si>
  <si>
    <t>Are the additions in line with the approved Capital Budget for the year, if any</t>
  </si>
  <si>
    <t>Is the Purchase authorised by the relevant approval authority</t>
  </si>
  <si>
    <t>Is the disposal authorised by the relevant approval authority</t>
  </si>
  <si>
    <t>In case of write off , is the same properly authorised</t>
  </si>
  <si>
    <t xml:space="preserve">In case of sale, is the sale properly authorised </t>
  </si>
  <si>
    <t>Enquire from the staff if any new assets have been put to use.  If so, trace such assets to the Fixed Assets register and the GL to ensure that no assets have been excluded from capitalisation or charged directly to revenue</t>
  </si>
  <si>
    <t xml:space="preserve">Has the Accumulated depreciation on the sale been considered properly and the Profit / loss been accounted correctly </t>
  </si>
  <si>
    <t>D</t>
  </si>
  <si>
    <t>PERSONAL AND REVENUE EXPENSE</t>
  </si>
  <si>
    <t>Review the Repairs and Maintenance account to ensure that no capital expenses are expensed to Revenue</t>
  </si>
  <si>
    <t>Review Fixed assets capitalised during the year to ensure that no revenue expenses have been capitalised</t>
  </si>
  <si>
    <t xml:space="preserve">Where new assets have been purchased on exchange of old assets, ensure that the disposal and the new asset are properly accounted for </t>
  </si>
  <si>
    <t>SPECIFIC ASPECTS RELATING TO CAPITALISATION</t>
  </si>
  <si>
    <t>Review policies in relation to the under and check if the same have been applied correctly and consistently on asset capitalisations during the year</t>
  </si>
  <si>
    <t>Capitalisation of expense upto Put to Use State</t>
  </si>
  <si>
    <t>Interest capitalisation in accordance with AS 16</t>
  </si>
  <si>
    <t>Treatment of forex fluctuations on foreign currency borrowings</t>
  </si>
  <si>
    <t>Treatment of government grants associated with Fixed assets</t>
  </si>
  <si>
    <t>E</t>
  </si>
  <si>
    <t>F</t>
  </si>
  <si>
    <t>In case of assets imported under Concessional Schemes such as EPCG etc whether the export obligations are correctly disclosed in the financial statements</t>
  </si>
  <si>
    <t xml:space="preserve">Done by </t>
  </si>
  <si>
    <t>Reviewed By</t>
  </si>
  <si>
    <t xml:space="preserve">Rights &amp; Obligations </t>
  </si>
  <si>
    <t>PHYSICAL VERIFICATION</t>
  </si>
  <si>
    <t xml:space="preserve">Does the management have a plan for physical verification of all assets in a reasonable time frame </t>
  </si>
  <si>
    <t>Has the verification been carried out during the year</t>
  </si>
  <si>
    <t>Is the verification documented by a report</t>
  </si>
  <si>
    <t>Was the verification conducted by the management or by any other professional</t>
  </si>
  <si>
    <t xml:space="preserve">Are the excess / shortages properly accounted and entries completed in the books of accounts </t>
  </si>
  <si>
    <t>Have such excess / shortages been brought to the attention of the Board of Directors of the Company</t>
  </si>
  <si>
    <t>Perform a 2 way test verification of a few assets - book to physical and physical to books vs the fixed asset register</t>
  </si>
  <si>
    <t xml:space="preserve">IDLE / UNUTILISED ASSETS </t>
  </si>
  <si>
    <t xml:space="preserve">Review with the management and staff if there are any idle /inactive assets </t>
  </si>
  <si>
    <t>Review if any assets are obsolete and ensure that the provisions for the same are properly recorded in the books of accounts of the entity</t>
  </si>
  <si>
    <t>G</t>
  </si>
  <si>
    <t>CONTROL OVER ASSET MOVEMENTS</t>
  </si>
  <si>
    <t xml:space="preserve">Are there proper controls in place to ensure that all asset movements are properly authorised by returnable / non returnable gate passes </t>
  </si>
  <si>
    <t xml:space="preserve">Review assets not returned for a considerable period of time to ensure that assets lost are not reported as pending return </t>
  </si>
  <si>
    <t>H</t>
  </si>
  <si>
    <t>OVERALL PROCEDURES</t>
  </si>
  <si>
    <t xml:space="preserve">Review the Delegation of Powers to understand the authority levels in respect of additions, deletions , write offs etc </t>
  </si>
  <si>
    <t xml:space="preserve">DEPRECIATION </t>
  </si>
  <si>
    <t>Is the depreciation calculation automated</t>
  </si>
  <si>
    <t>Obtain the listing of assets along with the depreciation workings for the year</t>
  </si>
  <si>
    <t>Ensure that the depreciation as per the workings is reconciled to the Fixed assets register as well as the General Ledger balances</t>
  </si>
  <si>
    <t>Test Check or recompute the depreciation based on the level of comfort of the IT system used by the Company</t>
  </si>
  <si>
    <t>Report exceptions if any and ensure that rectifcation entries are carried out</t>
  </si>
  <si>
    <t>Ensure that shift depreciation is provided for / computed properly and review the shift register maintained by the Ciompany</t>
  </si>
  <si>
    <t>In case of a revision in the useful life of an asset, ensure that the depreciation rate is recalibrated to depreciate the asset over the remaining useful life</t>
  </si>
  <si>
    <t>In case of a new audit , ensure that the depreciation calculations for the year 2014-15 due to the changes in Companies Act 2013 are carried out properly</t>
  </si>
  <si>
    <t>I</t>
  </si>
  <si>
    <t>FIXED ASSETS REGISTER</t>
  </si>
  <si>
    <t>Ensure that the fixed assets register is maintained properly and reconciled to the General Ledger</t>
  </si>
  <si>
    <t xml:space="preserve">Asset Code </t>
  </si>
  <si>
    <t xml:space="preserve">Asset name </t>
  </si>
  <si>
    <t>Asset description</t>
  </si>
  <si>
    <t xml:space="preserve">Supplier </t>
  </si>
  <si>
    <t>Invoice reference</t>
  </si>
  <si>
    <t xml:space="preserve">Date of acquisition </t>
  </si>
  <si>
    <t>Purchase Cost</t>
  </si>
  <si>
    <t xml:space="preserve">Other expenses capitalised </t>
  </si>
  <si>
    <t xml:space="preserve">Total Gross Block Value </t>
  </si>
  <si>
    <t>Depreciation accumulated</t>
  </si>
  <si>
    <t xml:space="preserve">Net block </t>
  </si>
  <si>
    <t xml:space="preserve">Location where the asset is present </t>
  </si>
  <si>
    <t>l</t>
  </si>
  <si>
    <t>The register should contain the following particulars (ideal)</t>
  </si>
  <si>
    <t xml:space="preserve">REVALUATION </t>
  </si>
  <si>
    <t>Have any assets been revalued during the year</t>
  </si>
  <si>
    <t xml:space="preserve">Has the Revaluation Reserve been created </t>
  </si>
  <si>
    <t xml:space="preserve">Relevant disclosures are made </t>
  </si>
  <si>
    <t>J</t>
  </si>
  <si>
    <t xml:space="preserve">TITLE AND INSURANCE </t>
  </si>
  <si>
    <t xml:space="preserve">Are all the titles to the assets in the name of the Company, if not report </t>
  </si>
  <si>
    <t>Are all assets insured for their replacement value , all insurance policies should be sighted and recorded</t>
  </si>
  <si>
    <t>K</t>
  </si>
  <si>
    <t xml:space="preserve">SPECIAL CATEGORIES OF ASSETS </t>
  </si>
  <si>
    <t xml:space="preserve">Purchased under Concessional duty schemes etc </t>
  </si>
  <si>
    <t>Assets given on Lease</t>
  </si>
  <si>
    <t xml:space="preserve">Assets taken on Lease and treatment of lease equalisation reserve </t>
  </si>
  <si>
    <t>L</t>
  </si>
  <si>
    <t>REVIEW OF CAPITAL WORK IN PROGRESS</t>
  </si>
  <si>
    <t>Review all entries in CWIP and ensure that they reflect genuine advances / uncapitalised items and are not impaired</t>
  </si>
  <si>
    <t xml:space="preserve">Review all long pending items in Capital Work in progress and obtain reasons for the same </t>
  </si>
  <si>
    <t>Exceptions</t>
  </si>
  <si>
    <t>Is there any change in the Accounting Policy relating to Fixed Assets or depreciation.  Has it been properly treated along with notes on impact etc</t>
  </si>
  <si>
    <t>Asset Description</t>
  </si>
  <si>
    <t>Gross Block</t>
  </si>
  <si>
    <t>Net Block</t>
  </si>
  <si>
    <t>These are the audit procedures that are relevant to most entities, the same may be enhanced / reduced as may be applicable to the client</t>
  </si>
  <si>
    <t>CASE 1</t>
  </si>
  <si>
    <t xml:space="preserve">CASE 2 </t>
  </si>
  <si>
    <t>Cost</t>
  </si>
  <si>
    <t>Rate</t>
  </si>
  <si>
    <t>Deprecn</t>
  </si>
  <si>
    <t>WDV</t>
  </si>
  <si>
    <t>-</t>
  </si>
  <si>
    <t xml:space="preserve">Transitional Depreciation </t>
  </si>
  <si>
    <t>Years Lapsed</t>
  </si>
  <si>
    <t>Years as per CA 13</t>
  </si>
  <si>
    <t>Years remaining</t>
  </si>
  <si>
    <t>Years remaining as per Tech Advice</t>
  </si>
  <si>
    <t>Residual value - CA 13</t>
  </si>
  <si>
    <t>Residual value as per Tech advise</t>
  </si>
  <si>
    <t xml:space="preserve">Depreciation Working </t>
  </si>
  <si>
    <t>Value to be depreciated</t>
  </si>
  <si>
    <t>Years to be considered</t>
  </si>
  <si>
    <t>Residual value to be considered</t>
  </si>
  <si>
    <t>Rate to be applied</t>
  </si>
  <si>
    <t>The New Companies Act 2013 required Depreciation to be reworked based on remaining useful life of the assets .  The below is the logic for WDV</t>
  </si>
  <si>
    <t xml:space="preserve">workings .  The formula ( power ) as well as the workings for reaching the Residual Value for Rs 20000 is illustrated </t>
  </si>
  <si>
    <t xml:space="preserve">ILLUSTRATIVE WORKING </t>
  </si>
  <si>
    <t xml:space="preserve">Enter the </t>
  </si>
  <si>
    <t xml:space="preserve">For assets </t>
  </si>
  <si>
    <t>Actual</t>
  </si>
  <si>
    <t>The rate under</t>
  </si>
  <si>
    <t>If the asset to be</t>
  </si>
  <si>
    <t xml:space="preserve">The number </t>
  </si>
  <si>
    <t>If a technical</t>
  </si>
  <si>
    <t>If there is a</t>
  </si>
  <si>
    <t>The residual</t>
  </si>
  <si>
    <t xml:space="preserve">This is the </t>
  </si>
  <si>
    <t>If the number</t>
  </si>
  <si>
    <t>If there are</t>
  </si>
  <si>
    <t xml:space="preserve">Net Block </t>
  </si>
  <si>
    <t xml:space="preserve">PLEASE CHECK BEFORE YOU </t>
  </si>
  <si>
    <t xml:space="preserve">Cost as </t>
  </si>
  <si>
    <t xml:space="preserve">existing </t>
  </si>
  <si>
    <t xml:space="preserve">Date of </t>
  </si>
  <si>
    <t>Cos Act 1956</t>
  </si>
  <si>
    <t>accumulated</t>
  </si>
  <si>
    <t>depreciated was</t>
  </si>
  <si>
    <t xml:space="preserve">of years as </t>
  </si>
  <si>
    <t>advise has</t>
  </si>
  <si>
    <t>technical</t>
  </si>
  <si>
    <t xml:space="preserve">value is </t>
  </si>
  <si>
    <t xml:space="preserve">value as per </t>
  </si>
  <si>
    <t>number of</t>
  </si>
  <si>
    <t xml:space="preserve">of years </t>
  </si>
  <si>
    <t xml:space="preserve">no </t>
  </si>
  <si>
    <t>is the amount</t>
  </si>
  <si>
    <t xml:space="preserve">USE TO REAL LIFE CLIENT </t>
  </si>
  <si>
    <t xml:space="preserve">capitalised </t>
  </si>
  <si>
    <t>as at</t>
  </si>
  <si>
    <t>Capitalisation</t>
  </si>
  <si>
    <t xml:space="preserve">to be </t>
  </si>
  <si>
    <t>depreciation</t>
  </si>
  <si>
    <t>Value here</t>
  </si>
  <si>
    <t>acquired before</t>
  </si>
  <si>
    <t xml:space="preserve">precribed by </t>
  </si>
  <si>
    <t>been received</t>
  </si>
  <si>
    <t xml:space="preserve">advise that </t>
  </si>
  <si>
    <t xml:space="preserve">5% as per </t>
  </si>
  <si>
    <t>Tech advise</t>
  </si>
  <si>
    <t xml:space="preserve">years since </t>
  </si>
  <si>
    <t>elapsed has</t>
  </si>
  <si>
    <t>remaining</t>
  </si>
  <si>
    <t>to be depreciated</t>
  </si>
  <si>
    <t xml:space="preserve">SITUATIONS </t>
  </si>
  <si>
    <t>entered here</t>
  </si>
  <si>
    <t>the</t>
  </si>
  <si>
    <t xml:space="preserve">CA 2013 for </t>
  </si>
  <si>
    <t xml:space="preserve">for the useful </t>
  </si>
  <si>
    <t>CA 2013</t>
  </si>
  <si>
    <t xml:space="preserve">can be </t>
  </si>
  <si>
    <t xml:space="preserve">the date of </t>
  </si>
  <si>
    <t>already</t>
  </si>
  <si>
    <t>years, then</t>
  </si>
  <si>
    <t xml:space="preserve">less the </t>
  </si>
  <si>
    <t>enter</t>
  </si>
  <si>
    <t xml:space="preserve">for all assets </t>
  </si>
  <si>
    <t>commencement</t>
  </si>
  <si>
    <t xml:space="preserve">the particular </t>
  </si>
  <si>
    <t xml:space="preserve">life enter the </t>
  </si>
  <si>
    <t xml:space="preserve">management </t>
  </si>
  <si>
    <t xml:space="preserve">enter this </t>
  </si>
  <si>
    <t xml:space="preserve">acquisition </t>
  </si>
  <si>
    <t>exceeded the</t>
  </si>
  <si>
    <t xml:space="preserve">the entire </t>
  </si>
  <si>
    <t>of the new Act,</t>
  </si>
  <si>
    <t>cateogry of</t>
  </si>
  <si>
    <t>has decided to</t>
  </si>
  <si>
    <t>in the boxed</t>
  </si>
  <si>
    <t xml:space="preserve">upto </t>
  </si>
  <si>
    <t>life as per CA</t>
  </si>
  <si>
    <t>for the year</t>
  </si>
  <si>
    <t>the Net Block is</t>
  </si>
  <si>
    <t xml:space="preserve">assets is to be </t>
  </si>
  <si>
    <t>years here</t>
  </si>
  <si>
    <t>follow for</t>
  </si>
  <si>
    <t>cell below</t>
  </si>
  <si>
    <t xml:space="preserve">April 1, 2014 </t>
  </si>
  <si>
    <t>2013 this</t>
  </si>
  <si>
    <t xml:space="preserve">should be </t>
  </si>
  <si>
    <t>to be considered</t>
  </si>
  <si>
    <t xml:space="preserve">entered here </t>
  </si>
  <si>
    <t>else you can</t>
  </si>
  <si>
    <t xml:space="preserve">determining </t>
  </si>
  <si>
    <t>else the value</t>
  </si>
  <si>
    <t>value will be</t>
  </si>
  <si>
    <t xml:space="preserve">written off </t>
  </si>
  <si>
    <t>for depreciation</t>
  </si>
  <si>
    <t>leave a blank</t>
  </si>
  <si>
    <t>the number</t>
  </si>
  <si>
    <t xml:space="preserve">itself can be </t>
  </si>
  <si>
    <t>the Residual</t>
  </si>
  <si>
    <t>zero else</t>
  </si>
  <si>
    <t xml:space="preserve">except for </t>
  </si>
  <si>
    <t xml:space="preserve">or enter the </t>
  </si>
  <si>
    <t>of years, the</t>
  </si>
  <si>
    <t>entered</t>
  </si>
  <si>
    <t>value the</t>
  </si>
  <si>
    <t>on or after</t>
  </si>
  <si>
    <t>there will be a</t>
  </si>
  <si>
    <t xml:space="preserve">the residual </t>
  </si>
  <si>
    <t>tech advice</t>
  </si>
  <si>
    <t>remaining life</t>
  </si>
  <si>
    <t>value, else</t>
  </si>
  <si>
    <t>years</t>
  </si>
  <si>
    <t>years to be</t>
  </si>
  <si>
    <t>the new CA</t>
  </si>
  <si>
    <t xml:space="preserve">for this we </t>
  </si>
  <si>
    <t xml:space="preserve">the Power </t>
  </si>
  <si>
    <t>the rate</t>
  </si>
  <si>
    <t>considered</t>
  </si>
  <si>
    <t>Act will apply</t>
  </si>
  <si>
    <t xml:space="preserve">use the years </t>
  </si>
  <si>
    <t xml:space="preserve">formula </t>
  </si>
  <si>
    <t>as derived</t>
  </si>
  <si>
    <t>else CA 2013</t>
  </si>
  <si>
    <t xml:space="preserve">and no </t>
  </si>
  <si>
    <t>to be</t>
  </si>
  <si>
    <t xml:space="preserve">in the </t>
  </si>
  <si>
    <t>will be considered</t>
  </si>
  <si>
    <t>transitional</t>
  </si>
  <si>
    <t>calculated</t>
  </si>
  <si>
    <t xml:space="preserve">previous </t>
  </si>
  <si>
    <t>working will</t>
  </si>
  <si>
    <t>column which</t>
  </si>
  <si>
    <t>column</t>
  </si>
  <si>
    <t>apply</t>
  </si>
  <si>
    <t>is either the</t>
  </si>
  <si>
    <t xml:space="preserve">is used to </t>
  </si>
  <si>
    <t>This is illustr</t>
  </si>
  <si>
    <t>CA 13 useful</t>
  </si>
  <si>
    <t xml:space="preserve">calculate the </t>
  </si>
  <si>
    <t xml:space="preserve">in the last </t>
  </si>
  <si>
    <t>life or the</t>
  </si>
  <si>
    <t xml:space="preserve">row </t>
  </si>
  <si>
    <t xml:space="preserve">Illustration </t>
  </si>
  <si>
    <t>TO</t>
  </si>
  <si>
    <t>2015-16</t>
  </si>
  <si>
    <t xml:space="preserve">CA 1956 </t>
  </si>
  <si>
    <t>31.3.2014</t>
  </si>
  <si>
    <t>Value to</t>
  </si>
  <si>
    <t>2013 Act</t>
  </si>
  <si>
    <t>Tech Adv</t>
  </si>
  <si>
    <t>Years to be</t>
  </si>
  <si>
    <t xml:space="preserve">Final </t>
  </si>
  <si>
    <t xml:space="preserve">Years </t>
  </si>
  <si>
    <t>No of years</t>
  </si>
  <si>
    <t>Memo Days</t>
  </si>
  <si>
    <t>Cal Dep</t>
  </si>
  <si>
    <t>Derived NB</t>
  </si>
  <si>
    <t>Final Dep</t>
  </si>
  <si>
    <t>Final NB</t>
  </si>
  <si>
    <t>Treatment</t>
  </si>
  <si>
    <t>Disposal</t>
  </si>
  <si>
    <t xml:space="preserve">Existing </t>
  </si>
  <si>
    <t>Base Days</t>
  </si>
  <si>
    <t xml:space="preserve">Days in </t>
  </si>
  <si>
    <t>Opneing NB</t>
  </si>
  <si>
    <t xml:space="preserve">Sale </t>
  </si>
  <si>
    <t xml:space="preserve">Profit </t>
  </si>
  <si>
    <t>Asset type</t>
  </si>
  <si>
    <t>Supplier</t>
  </si>
  <si>
    <t>Invoice Date</t>
  </si>
  <si>
    <t>CA 2013 migraton date</t>
  </si>
  <si>
    <t>Date of Cap</t>
  </si>
  <si>
    <t>Rate applied</t>
  </si>
  <si>
    <t>Dep upto</t>
  </si>
  <si>
    <t>be depreciated</t>
  </si>
  <si>
    <t>No of Years</t>
  </si>
  <si>
    <t>Res Val 5%</t>
  </si>
  <si>
    <t>Res Val</t>
  </si>
  <si>
    <t>Resdl Val</t>
  </si>
  <si>
    <t>Elapsed</t>
  </si>
  <si>
    <t>Remaining</t>
  </si>
  <si>
    <t>to be Applied</t>
  </si>
  <si>
    <t>2014-15</t>
  </si>
  <si>
    <t>for 2014-15</t>
  </si>
  <si>
    <t>for 2015-16</t>
  </si>
  <si>
    <t>Use</t>
  </si>
  <si>
    <t>or Add Value</t>
  </si>
  <si>
    <t>Value</t>
  </si>
  <si>
    <t>or loss</t>
  </si>
  <si>
    <t>2018-19</t>
  </si>
  <si>
    <t>2019-20</t>
  </si>
  <si>
    <t>2020-21</t>
  </si>
  <si>
    <t>P &amp; M</t>
  </si>
  <si>
    <t xml:space="preserve">Illustration : Plant and Machinery </t>
  </si>
  <si>
    <t>For Info Only</t>
  </si>
  <si>
    <t>Years elapsed</t>
  </si>
  <si>
    <t>Annual Dep</t>
  </si>
  <si>
    <t>Annual</t>
  </si>
  <si>
    <t>E/OC</t>
  </si>
  <si>
    <t>Existence or occurrence.</t>
  </si>
  <si>
    <t>Completeness</t>
  </si>
  <si>
    <t>V</t>
  </si>
  <si>
    <t>Valuation or Allocation.</t>
  </si>
  <si>
    <t>Presentation and disclosure</t>
  </si>
  <si>
    <t>ü</t>
  </si>
  <si>
    <t>Has the management carried out a review of the useful lives of assets during the year. Are there any material changes which would necessiate change in depreciation rates and relevant disclosures for impact</t>
  </si>
  <si>
    <t>Adequate Disclosures have been made for the gross block and reserve for depreciation</t>
  </si>
  <si>
    <t>Has a Sale invoice been raised and approved and related tax compliances ensured</t>
  </si>
  <si>
    <t>Enquire from the staff if any assets have ceased to exist.  If so, ensure that such assets are removed from the asset register and the books of account</t>
  </si>
  <si>
    <t>Cease of capitalisation after Put to Use State</t>
  </si>
  <si>
    <t xml:space="preserve">Are the physical assets tagged and linked to the fixed asset register through a common asset code. </t>
  </si>
  <si>
    <t>In case of impaired assets (line of production not used etc) how does the management assess the carrying value and the provision for impairment</t>
  </si>
  <si>
    <t>Ensure that depreciation rates are based on management estimate on useful life. If the life differs from that prescribed under Companies Act 2013 to review is the management has a technical basis for the assessment</t>
  </si>
  <si>
    <t xml:space="preserve">Ensure that the accumulated depreciation never exceeds the Gross Block (less residual value if applicable) due to a calculation error </t>
  </si>
  <si>
    <t>In case of sale of an asset, the balance in the Revaln Reserve has been adjusted at the time of sale</t>
  </si>
  <si>
    <t>Assets related to Scientific Research .  Is the entity registered with the Department of Science and technology - Government of India - claim of weighted deduction</t>
  </si>
  <si>
    <t>SA 210 and ICAI Pronouncement on Letter format</t>
  </si>
  <si>
    <t xml:space="preserve">ICAI Code of Ethics </t>
  </si>
  <si>
    <t xml:space="preserve">Accounting Standards and Auditing Standards </t>
  </si>
  <si>
    <t xml:space="preserve">Investments </t>
  </si>
  <si>
    <t xml:space="preserve">Obtain the schedule of Investments held </t>
  </si>
  <si>
    <t xml:space="preserve">Review the Delegation of Powers to understand the authority levels in respect of purchases, sales , write offs etc </t>
  </si>
  <si>
    <t>Is there any change in the Accounting Policy relating to Investments.  Has it been properly treated along with notes on impact etc</t>
  </si>
  <si>
    <t>Does the company maintain an Investment Register.  Are the totals of such registers reconciled to the Balance as per the General ledger</t>
  </si>
  <si>
    <t xml:space="preserve">In case of investments held in a de materialised form, have they been confirmed by the Custodians.  If so, check the authenticity of the confirmations by an independent circularisation  process rather than depending on the statements as produced by the management </t>
  </si>
  <si>
    <t>a.</t>
  </si>
  <si>
    <t>b.</t>
  </si>
  <si>
    <t>c.</t>
  </si>
  <si>
    <t>d.</t>
  </si>
  <si>
    <t>Limits on upto two layers of investments</t>
  </si>
  <si>
    <t>Overall limits of 60% as provided in Section 186 (2)</t>
  </si>
  <si>
    <t xml:space="preserve">Share holders resolution </t>
  </si>
  <si>
    <t>Ensure compliance with Section 186 of the Companies Act in relation to loans &amp; investments including :</t>
  </si>
  <si>
    <t xml:space="preserve">Rate of interest to be charged on loans given </t>
  </si>
  <si>
    <t xml:space="preserve">Any restrictions on sale of investments needs to be disclosed by way of a note to the accounts </t>
  </si>
  <si>
    <t>Ensure compliance with Section 143 (1) (c) - Where the company not being an investment company or a banking company, whether so much of the assets of the company as consist of shares, debentures and other securities have been sold at a price less than that at which they were purchased by the company;</t>
  </si>
  <si>
    <t xml:space="preserve">ACCRETIONS TO INVESTMENTS </t>
  </si>
  <si>
    <t xml:space="preserve">Have accretions to investments by way of rights, bonus issues and conversions if any , been properly considered </t>
  </si>
  <si>
    <t xml:space="preserve">Have accretions to investments by way of rights, bonus issues and conversions if any , been independently confirmed </t>
  </si>
  <si>
    <t xml:space="preserve">SCHEDULE III DISCLOSURE REQUIREMENTS </t>
  </si>
  <si>
    <t xml:space="preserve">Under each classification, details shall be given of names of the bodies corporate (indicating separately whether such bodies are (i) subsidiaries, (ii) associates, (iii) joint ventures, or (iv) controlled special purpose entities) in whom investments have been made and the nature and extent of the investment so made in each such body corporate </t>
  </si>
  <si>
    <t xml:space="preserve">Partly paid investments shall also be indicated properly </t>
  </si>
  <si>
    <t>The following shall also be disclosed: (a) The basis of valuation of individual investments (b) Aggregate amount of quoted investments and market value thereof; (c) Aggregate amount of unquoted investments; (d) Aggregate provision made for diminution in value of investments</t>
  </si>
  <si>
    <t xml:space="preserve">Non-current investments shall be classified as trade investments and other investments and further classified as:- </t>
  </si>
  <si>
    <t xml:space="preserve">Investments carried at other than at cost should be separately stated specifying the basis for valuation thereof. </t>
  </si>
  <si>
    <t xml:space="preserve">The following shall also be disclosed: (a) Aggregate amount of quoted investments and market value thereof; (b) Aggregate amount of unquoted investments; (c) Aggregate provision for diminution in value of investments </t>
  </si>
  <si>
    <t xml:space="preserve">VALUATION </t>
  </si>
  <si>
    <t xml:space="preserve">INCOME FROM INVESTMENTS </t>
  </si>
  <si>
    <t xml:space="preserve">Have all incomes been accrued correctly </t>
  </si>
  <si>
    <t>Have all costs associated with purchase of investments been considered correctly ( Eg. Brokerage, duties, fees etc )</t>
  </si>
  <si>
    <t xml:space="preserve">Have current investments been valued at lower of cost or market value </t>
  </si>
  <si>
    <t xml:space="preserve">In case of dimunition in value of long term investments ( not being temporary in nature ), have these been charged off to revenue </t>
  </si>
  <si>
    <t xml:space="preserve">OTHERS </t>
  </si>
  <si>
    <t xml:space="preserve">Have tax deductions, if any been properly considered and accounted for </t>
  </si>
  <si>
    <t>Accounting Standards and Auditing Standards , Schedule III, Companies Act - Section 186</t>
  </si>
  <si>
    <t xml:space="preserve">INVESTMENTS &amp; DISPOSALS DURING THE YAR </t>
  </si>
  <si>
    <r>
      <t>All investments made or held by a company in any property, security or other asset shall be made and held by it in its own name:</t>
    </r>
    <r>
      <rPr>
        <sz val="11"/>
        <color rgb="FF333333"/>
        <rFont val="Arial"/>
        <family val="2"/>
      </rPr>
      <t xml:space="preserve"> </t>
    </r>
  </si>
  <si>
    <t>Provided that the company may hold any shares in its subsidiary company in the name of any nominee or nominees of the company, if it is necessary to do so, to ensure that the number of members of the subsidiary company is not reduced below the statutory limit.</t>
  </si>
  <si>
    <t>INVESTMENTS - OWN NAME  - SEC 187</t>
  </si>
  <si>
    <t xml:space="preserve">advise useful </t>
  </si>
  <si>
    <t xml:space="preserve">Date </t>
  </si>
  <si>
    <t>INVENTORIES</t>
  </si>
  <si>
    <t xml:space="preserve">REVENUES AND RECEIVABLES </t>
  </si>
  <si>
    <t>LOANS AND ADVANCES</t>
  </si>
  <si>
    <t xml:space="preserve">SHARE CAPITAL </t>
  </si>
  <si>
    <t xml:space="preserve">SECURED LOANS </t>
  </si>
  <si>
    <t xml:space="preserve">UNSECURED LOANS </t>
  </si>
  <si>
    <t>CARO</t>
  </si>
  <si>
    <t xml:space="preserve">CONTINGENT LIABILITIES </t>
  </si>
  <si>
    <t xml:space="preserve">SCHEDULE III CHECKLIST </t>
  </si>
  <si>
    <t xml:space="preserve">GOING CONCERN </t>
  </si>
  <si>
    <t xml:space="preserve">INTERNAL CONTROLS OVER FINANCIAL REPORTING </t>
  </si>
  <si>
    <t xml:space="preserve">RESERVES AND SURPLUS </t>
  </si>
  <si>
    <t xml:space="preserve">PAYROLL </t>
  </si>
  <si>
    <t xml:space="preserve">REPAIRS AND MAINTENANCE </t>
  </si>
  <si>
    <t>Accounting Standards and Auditing Standards , Schedule III, Companies Act - Section 186, CARO</t>
  </si>
  <si>
    <t>Obtain the inventory movement ledger for all categories of inventories for the year</t>
  </si>
  <si>
    <t>Ensure that the opening balance of inventories is reconciled to the closing audited accounts</t>
  </si>
  <si>
    <t>CONTROL OVER RECEIPTS</t>
  </si>
  <si>
    <t xml:space="preserve">From the Inventory movement register, identify movement types pertaining to receipts and check </t>
  </si>
  <si>
    <t>With reference to gate records if inventory was received</t>
  </si>
  <si>
    <t xml:space="preserve">Backed by senders documents </t>
  </si>
  <si>
    <t xml:space="preserve">Recorded on correct date </t>
  </si>
  <si>
    <t>Recorded in the relevant head / code of inventory</t>
  </si>
  <si>
    <t xml:space="preserve">The transaction has been authorised </t>
  </si>
  <si>
    <t>Quality processes have been completed before accounting</t>
  </si>
  <si>
    <t xml:space="preserve">Returns have been properly considered </t>
  </si>
  <si>
    <t xml:space="preserve">Recorded at correct value including costs associated with such purchases </t>
  </si>
  <si>
    <t>CONTROL OVER ISSUES</t>
  </si>
  <si>
    <t xml:space="preserve">From the Inventory movement register, identify movement types pertaining to issue of inventory and check for </t>
  </si>
  <si>
    <t xml:space="preserve">Obtain an understanding of various categories of inventory - Raw Material, Packing Material, Work in Progress Finished Goods, Stores and Spares etc </t>
  </si>
  <si>
    <t>With reference to gate / production records</t>
  </si>
  <si>
    <t>In case of RM receipts to production area, ensure that the same are backed by indents and whether proper controls exist to ensure that such items are delivered to the shop floor</t>
  </si>
  <si>
    <t>Check if goods can be received without Purchase orders</t>
  </si>
  <si>
    <t>INVENTORY CUSTODY</t>
  </si>
  <si>
    <t xml:space="preserve">Ensure that there is adequate Segregation of duties in relation to the following functions associated with inventory </t>
  </si>
  <si>
    <t xml:space="preserve">Purchase Requisition </t>
  </si>
  <si>
    <t>Purchase Order</t>
  </si>
  <si>
    <t>Quantity Certification</t>
  </si>
  <si>
    <t xml:space="preserve">Invoice processing </t>
  </si>
  <si>
    <t xml:space="preserve">Payment processing </t>
  </si>
  <si>
    <t>Recording of Inventory receipts and issues</t>
  </si>
  <si>
    <t>Stock transfers should always be accounted by 2 persons , system should not permit the same person to transfer inventory from one location toan</t>
  </si>
  <si>
    <t>Have we verified investments physically ( in cases where such investments are backed by original certificates (no copies) etc )</t>
  </si>
  <si>
    <t>In case of sale of investments trace the realisation of sale proceeds and ensure profit or loss on sale is accounted properly</t>
  </si>
  <si>
    <t>Investments are classified as current and non current as appropriate</t>
  </si>
  <si>
    <t xml:space="preserve">The investments shall be classified as Investment property, Equity, Preference shares, Government or Trust Securities, Debentures or bonds, Mutual funds or investment in partnership firms or other investments </t>
  </si>
  <si>
    <t>Current investments are disclosed under Current Assets with further classifications as below</t>
  </si>
  <si>
    <t xml:space="preserve">The investments shall be classified as Equity, Preference shares, Government or Trust Securities, Debentures or bonds, Mutual funds or investment in partnership firms or other investments </t>
  </si>
  <si>
    <t>In case of non quoted investments whether based on the latest financial statements of the investee is there any dimunition in carrying value</t>
  </si>
  <si>
    <t>In case of any issues in relating to basic controls over issues, the same should be properly cognised for in terms of True and Fair, Fraud , caro OR IFCOFR reporting</t>
  </si>
  <si>
    <t xml:space="preserve">Review protocols relating to inventory storage and adherence to stacking norms </t>
  </si>
  <si>
    <t>In case of any issues in relating to basic controls or issues, the same should be properly cognised for in terms of True and Fair, Fraud , caro OR IFCOFR reporting</t>
  </si>
  <si>
    <t xml:space="preserve">REVIEW OF INVENTORY LEDGERS </t>
  </si>
  <si>
    <t xml:space="preserve">Review inventory movement ledgers for the year ( example MB 51 from SAP  or ledgers from Tally to identify any unusual inventory movements </t>
  </si>
  <si>
    <t xml:space="preserve">All transactions shoud be as per the respective authorisations as implemented in the entity </t>
  </si>
  <si>
    <t>Purchases</t>
  </si>
  <si>
    <t>Stock Transfers.</t>
  </si>
  <si>
    <t xml:space="preserve">Sales </t>
  </si>
  <si>
    <t xml:space="preserve">Purchase Returns </t>
  </si>
  <si>
    <t xml:space="preserve">Sales returns </t>
  </si>
  <si>
    <t>WRITE OFFS AND INVENTORY ADJUSTMENTS</t>
  </si>
  <si>
    <t>Any unusual inventory movement entries such as recording of excess / shortage write offs, damaged stock disposals etc should be made only by higher levels of authority</t>
  </si>
  <si>
    <t>INVENTORY VERIFICATION</t>
  </si>
  <si>
    <t xml:space="preserve">Has inventory been physically verified as at year end </t>
  </si>
  <si>
    <t xml:space="preserve">Have major differences been explained </t>
  </si>
  <si>
    <t>Have all differences been duly adjusted in the books of accounts</t>
  </si>
  <si>
    <t>Have such adjustment entries been passed with the approval of the relevant authority</t>
  </si>
  <si>
    <t>Has inventory lying with third parties been confirmed</t>
  </si>
  <si>
    <t>Have verification papers been duly signed</t>
  </si>
  <si>
    <t>Have we as auditors observed the count.  Any material observations in relation to such verification</t>
  </si>
  <si>
    <t>In respect of goods in transit, have the subsequent receipts of the same been traced</t>
  </si>
  <si>
    <t xml:space="preserve">Has all inventory finally considered as closing stock been traced to the physical verification papers </t>
  </si>
  <si>
    <t xml:space="preserve">INVENTORY VALUATION </t>
  </si>
  <si>
    <t>Ensure That the method adopted for valuation of various types of inventories is apprpriate</t>
  </si>
  <si>
    <t>Raw Materials</t>
  </si>
  <si>
    <t xml:space="preserve">Work in Progress </t>
  </si>
  <si>
    <t>Finished Goods</t>
  </si>
  <si>
    <t xml:space="preserve">Stores and Spares </t>
  </si>
  <si>
    <t>Ensure consistency in basis applied vis a vis the previous period</t>
  </si>
  <si>
    <t>Ensure that inventory valuation is in accordance with AS 2</t>
  </si>
  <si>
    <t xml:space="preserve">All costs incurred in bringing inventory to its present condition are included in the valuation </t>
  </si>
  <si>
    <t xml:space="preserve">INVENTORY PROVISIONS </t>
  </si>
  <si>
    <t xml:space="preserve">Adequate Provisions are carried out in the books for </t>
  </si>
  <si>
    <t xml:space="preserve">Slow Moving inventory </t>
  </si>
  <si>
    <t xml:space="preserve">Non Moving inventory </t>
  </si>
  <si>
    <t xml:space="preserve">Obsolete inventory </t>
  </si>
  <si>
    <t>Damaged Inventory</t>
  </si>
  <si>
    <t xml:space="preserve">Review if there is any impairment to the inventory value due to post balance sheet events </t>
  </si>
  <si>
    <t>M</t>
  </si>
  <si>
    <t xml:space="preserve">Recorded at correct value including costs associated with such purchases and at Purchase Order Rate </t>
  </si>
  <si>
    <t>Ensure that the opening balance of receivables is reconciled to the closing audited accounts</t>
  </si>
  <si>
    <t xml:space="preserve">Obtain the debtors ledger and understand all the transaction types in the ledger - sales, sales returns, collections, debit notes, credit notes which have been booked for various reasons </t>
  </si>
  <si>
    <t xml:space="preserve">Obtain an understanding of various categories of sales - cash , credit, sale or return, </t>
  </si>
  <si>
    <t>Ensure that there is adequate Segregation of duties in relation to the following functions associated with revenues and receivables</t>
  </si>
  <si>
    <t xml:space="preserve">Sales order processing </t>
  </si>
  <si>
    <t xml:space="preserve">Invoicing </t>
  </si>
  <si>
    <t xml:space="preserve">Master Data Maintenance </t>
  </si>
  <si>
    <t xml:space="preserve">Despatch </t>
  </si>
  <si>
    <t xml:space="preserve">Collection accounting </t>
  </si>
  <si>
    <t xml:space="preserve">Debit / credit note processing </t>
  </si>
  <si>
    <t xml:space="preserve">Bad debt write offs </t>
  </si>
  <si>
    <t xml:space="preserve">Sales returns accounting </t>
  </si>
  <si>
    <t xml:space="preserve">Is Master data accurate and complete in relation to Product master, price master, tax master, customer master, location masters etc </t>
  </si>
  <si>
    <t xml:space="preserve">CONTROLS OVER MASTERS </t>
  </si>
  <si>
    <t xml:space="preserve">Do adequate controls exist over unauthorised creation and modification of master data in terms of audit trails </t>
  </si>
  <si>
    <t xml:space="preserve">ORDER PROCESSING </t>
  </si>
  <si>
    <t>Do adequate controls exist over order processing and to ensure that sales are booked only on the basis of valid customer orders</t>
  </si>
  <si>
    <t xml:space="preserve">INVOICING </t>
  </si>
  <si>
    <t xml:space="preserve">Do adequate controls exist to ensure that invoices are raised </t>
  </si>
  <si>
    <t xml:space="preserve">On the correct Customer </t>
  </si>
  <si>
    <t xml:space="preserve">For the Correct product / service </t>
  </si>
  <si>
    <t xml:space="preserve">For the correct rate / unit or agreed value </t>
  </si>
  <si>
    <t xml:space="preserve">Taxes and Duties are recognised correctly </t>
  </si>
  <si>
    <t xml:space="preserve">Formats of invoices are in compliance with the law </t>
  </si>
  <si>
    <t xml:space="preserve">Accurately computed in terms of final value </t>
  </si>
  <si>
    <t xml:space="preserve">Recognised in the correct head of account </t>
  </si>
  <si>
    <t>Ensure that all goods invoiced are despatched and Lorry receipts / delivery evidence is available</t>
  </si>
  <si>
    <t>For year end cut offs , ensure that adequate proofs of LR etc exist to ensure that sales are booked only for goods despatched</t>
  </si>
  <si>
    <t xml:space="preserve">All collections should be accounted </t>
  </si>
  <si>
    <t xml:space="preserve">Promptly </t>
  </si>
  <si>
    <t xml:space="preserve">In the correct account </t>
  </si>
  <si>
    <t xml:space="preserve">Matched to the relevant invoices, based on customer advice </t>
  </si>
  <si>
    <t>DEBIT AND CREDIT NOTES</t>
  </si>
  <si>
    <t xml:space="preserve">Ensure that debit notes and credit notes are accounted based on </t>
  </si>
  <si>
    <t>Proper Rationale for the same</t>
  </si>
  <si>
    <t xml:space="preserve">Correct value </t>
  </si>
  <si>
    <t xml:space="preserve">Approved by a relevant authority </t>
  </si>
  <si>
    <t xml:space="preserve">Backed by written approvals for the same </t>
  </si>
  <si>
    <t xml:space="preserve">Ensure that debit and credit notes are not accounted back to back to improve the aging of debts outstanding </t>
  </si>
  <si>
    <t xml:space="preserve">BALANCE CONFIRMATIONS </t>
  </si>
  <si>
    <t xml:space="preserve">Circularise Balance confirmations directly to customers </t>
  </si>
  <si>
    <t xml:space="preserve">Review all variances in account balances vs customer confirmation and reasons therefor </t>
  </si>
  <si>
    <t xml:space="preserve">Ensure that adjustment entries are booked to reflect the correct position in the entity's records </t>
  </si>
  <si>
    <t xml:space="preserve">Investigate all material variances and report to management for appropriate action </t>
  </si>
  <si>
    <t xml:space="preserve">Tabulate Value and Volume of confirmations sent, Balance confirmations received as well as the discrepancies if any </t>
  </si>
  <si>
    <t xml:space="preserve">If balances have not been circularised , the same may need to be cognised for disclosure purposes, if felt relevant </t>
  </si>
  <si>
    <t xml:space="preserve">AGING OF RECEIVABLES </t>
  </si>
  <si>
    <t>Ensure that the system reports on aging are accurate</t>
  </si>
  <si>
    <t>Test check with reference to few cases to confirm the aging</t>
  </si>
  <si>
    <t>PROVISION FOR DOUBTFUL DEBTS</t>
  </si>
  <si>
    <t>Review all old receivables and consider necessary provisions for the same in the financial statements</t>
  </si>
  <si>
    <t>In case provisions are not adequate, have they been appropriately reflected in the notes on accounts along with impact on Audit report and opinion</t>
  </si>
  <si>
    <t xml:space="preserve">REVIEW OF LEGAL FILES </t>
  </si>
  <si>
    <t>Review all legal files of the entity to examine if any provisions may be required on account of impairment of receivables due to such legal suits</t>
  </si>
  <si>
    <t>INVESTMENTS</t>
  </si>
  <si>
    <t xml:space="preserve">COMPONENT WISE AUDIT PLAN - ASSETS </t>
  </si>
  <si>
    <t>COMPONENT WISE AUDIT PLAN - SHARE CAPITAL AND LIABILITIES</t>
  </si>
  <si>
    <t>II</t>
  </si>
  <si>
    <t>III</t>
  </si>
  <si>
    <t>IV</t>
  </si>
  <si>
    <t>VI</t>
  </si>
  <si>
    <t>VII</t>
  </si>
  <si>
    <t>COMPONENT WISE AUDIT PLAN - KEY EXPENSES</t>
  </si>
  <si>
    <t>ELECTRICITY</t>
  </si>
  <si>
    <t>RENT AND OTHER MONTHLY EXPENSES</t>
  </si>
  <si>
    <t>VIII</t>
  </si>
  <si>
    <t xml:space="preserve">KEY CHECKLISTS </t>
  </si>
  <si>
    <t>FIXED ASSETS AUDIT PROGRAM AND REGISTER TEMPLATES</t>
  </si>
  <si>
    <t>9 A TO C</t>
  </si>
  <si>
    <t>Trace the opening balances of cash and bank balances to the previous audited financial statements ( that is no change in the opening TB after audit is completed )</t>
  </si>
  <si>
    <t>CONTROLS OVER RECEIPTS</t>
  </si>
  <si>
    <t xml:space="preserve">CASH </t>
  </si>
  <si>
    <t xml:space="preserve">Ensure that cash receipts receipts are properly recorded and on a prompt basis </t>
  </si>
  <si>
    <t>Proper Amount</t>
  </si>
  <si>
    <t>Correct head of account</t>
  </si>
  <si>
    <t xml:space="preserve">Immediately on receipt </t>
  </si>
  <si>
    <t>Properly authorised</t>
  </si>
  <si>
    <t>Properly supported by relevant vouchers</t>
  </si>
  <si>
    <t xml:space="preserve">CONTROLS OVER PAYMENTS </t>
  </si>
  <si>
    <t xml:space="preserve">Ensure that all payments are accounted </t>
  </si>
  <si>
    <t xml:space="preserve">Supportings are defaced after payment </t>
  </si>
  <si>
    <t xml:space="preserve">CASH CUSTODY </t>
  </si>
  <si>
    <t>Ensure proper custody over cash including dual custody if required by Standard Operating Procedures</t>
  </si>
  <si>
    <t xml:space="preserve">Acknowledged by the recipient </t>
  </si>
  <si>
    <t xml:space="preserve">Check the key register </t>
  </si>
  <si>
    <t>Cash should be kept in a SAFE generally unless amounts usually held are very small</t>
  </si>
  <si>
    <t xml:space="preserve">The cash held should be within limits as prescribed. That is very large balances should not be held </t>
  </si>
  <si>
    <t xml:space="preserve">CASH INSURANCE </t>
  </si>
  <si>
    <t>Ensure that cash in hand, transit cash and fidelity insurance have been considered and if necessary implemented</t>
  </si>
  <si>
    <t>CASH VERIFICATION</t>
  </si>
  <si>
    <t xml:space="preserve">Physically verify cash balances with reference to the Cash Book </t>
  </si>
  <si>
    <t xml:space="preserve">Handover cash back and obtain sign off </t>
  </si>
  <si>
    <t>IOU's should be reviewed and established as genuine if they form part of the cash balances</t>
  </si>
  <si>
    <t xml:space="preserve">In case of any differences, the same should be intimated immediately </t>
  </si>
  <si>
    <t xml:space="preserve">Obtain a Cash Certificate as at year end </t>
  </si>
  <si>
    <t>BANK BALANCES</t>
  </si>
  <si>
    <t xml:space="preserve">BANK CONFIRMATIONS </t>
  </si>
  <si>
    <t>BANK RECONCILIATION STATEMENTS</t>
  </si>
  <si>
    <t>Trace the opening balances of bank balances to the previous audited financial statements and bank confirmations of the previous year ( that is no change in the opening TB after audit is completed )</t>
  </si>
  <si>
    <t xml:space="preserve">Ensure that receipts receipts are properly recorded and on a prompt basis </t>
  </si>
  <si>
    <t xml:space="preserve">All cheques received should be recorded in a Cheque Inward register maintained at various locations </t>
  </si>
  <si>
    <t>All inward fund transfers should be matched and reconciled and accounted in relevant sender accounts</t>
  </si>
  <si>
    <t xml:space="preserve">Obtain direct bank confirmations of balances etc in a standard format </t>
  </si>
  <si>
    <t xml:space="preserve">Prepare a schedule as under </t>
  </si>
  <si>
    <t>Bank Account reference</t>
  </si>
  <si>
    <t>Name of the Bank Account</t>
  </si>
  <si>
    <t xml:space="preserve">Balance as per books </t>
  </si>
  <si>
    <t>Balance as per bank confirmation</t>
  </si>
  <si>
    <t xml:space="preserve">Balance as per Bank statement </t>
  </si>
  <si>
    <t>Old items ( keep a schedule of all aging items )</t>
  </si>
  <si>
    <t xml:space="preserve">In cases of cheques issues, confirm if the cheque has been handed over to the recipient </t>
  </si>
  <si>
    <t>Bank Charges not accounted</t>
  </si>
  <si>
    <t>m</t>
  </si>
  <si>
    <t xml:space="preserve">In case of bank charges, ensure that the same is validated with the terms agreed with the bank </t>
  </si>
  <si>
    <t xml:space="preserve">Obtain a list of all bank accounts </t>
  </si>
  <si>
    <t xml:space="preserve">LOANS AND ADVANCES </t>
  </si>
  <si>
    <t>Trace the opening balances to the previous audited financial statements ( that is no change in the opening TB after audit is completed )</t>
  </si>
  <si>
    <t>Obtain a detailed schedule and break up of all loans and advances and ensure that the same is reconciled to the General Ledger</t>
  </si>
  <si>
    <t>CONTROLS OVER DISBURSEMENTS AND REPAYMENTS</t>
  </si>
  <si>
    <t>ADVANCES TO SUPPLIERS</t>
  </si>
  <si>
    <t>ADVANCES TO EMPLOYEES</t>
  </si>
  <si>
    <t>LOANS TO DIRECTORS - SEC 185</t>
  </si>
  <si>
    <t>INTEREST ON ADVANCES</t>
  </si>
  <si>
    <t xml:space="preserve">All loans and advances should be backed by a policy or agreements in writing </t>
  </si>
  <si>
    <t xml:space="preserve">The same should be recorded in a register to track repayments on a prompt basis </t>
  </si>
  <si>
    <t xml:space="preserve">Interest on such advances should be accounted promptly </t>
  </si>
  <si>
    <t xml:space="preserve">Ensure Compliance with Section 185 of the Act as well as the notification under Sec 462 for Private Limited Companies Exemptions </t>
  </si>
  <si>
    <t xml:space="preserve">Any violations in Sec 185 incur penalties which may be appropriately considered for </t>
  </si>
  <si>
    <t>REVIEW OF ADVANCES - COMPANIES ACT 2013</t>
  </si>
  <si>
    <t>TRADE ADVANCES FROM CUSTOMERS</t>
  </si>
  <si>
    <t xml:space="preserve">Review all Trade advances from customers and ensure that they do not attract the provisions of Sec 73 of the Companies Act and the Acceptance of Deposit rules especially in respect of advances not adjusted within 365 days </t>
  </si>
  <si>
    <t>whether loans and advances made by the company on the basis of security have been properly secured and whether the terms on which they have been made are prejudicial to the interests of the company or its members;</t>
  </si>
  <si>
    <t>Sec 143 (1) (a) :</t>
  </si>
  <si>
    <t>whether loans and advances made by the company have been shown as deposits</t>
  </si>
  <si>
    <t>Compliance with Section 186 regarding special approvals for transactions exceeding certain limits</t>
  </si>
  <si>
    <t xml:space="preserve">Controls over grant of fresh advances before settlement of old dues especially in case of supplier advances and employee related advances </t>
  </si>
  <si>
    <t xml:space="preserve">Review contracts that approve the grant of advances </t>
  </si>
  <si>
    <t xml:space="preserve">Ensure that the advances are promptly adjusted </t>
  </si>
  <si>
    <t xml:space="preserve">Review all pending advances </t>
  </si>
  <si>
    <t>Advances should be in accordance with the company policy</t>
  </si>
  <si>
    <t>All old advances should be adjusted before grant of new advances</t>
  </si>
  <si>
    <t>Ensure that the interest is properly accrued on all such advances</t>
  </si>
  <si>
    <t xml:space="preserve">Tax Deductions at Source by the other party should be congnised for and reconciled with the Form 26 AS </t>
  </si>
  <si>
    <t xml:space="preserve">PREPAID </t>
  </si>
  <si>
    <t xml:space="preserve">Are balances in prepaid accounts backed by valid transactions </t>
  </si>
  <si>
    <t>RECOVERABILITY</t>
  </si>
  <si>
    <t xml:space="preserve">Ensure that all advances are recoverable </t>
  </si>
  <si>
    <t>DEPOSITS</t>
  </si>
  <si>
    <t>Obtain a schedule of deposits</t>
  </si>
  <si>
    <t>Trace all balances in the schedule to deposit receipts, terms associated with such deposits</t>
  </si>
  <si>
    <t xml:space="preserve">Non refundable deposits if any should be charged off and not held as recoverable balances </t>
  </si>
  <si>
    <t xml:space="preserve">In case of any deposits not considered as recoverable, the same needs to be provisioned for in the financials </t>
  </si>
  <si>
    <t xml:space="preserve">CASH BALANCES </t>
  </si>
  <si>
    <t>SCHEDULE III PRESENTATION AND DISCLOSURE</t>
  </si>
  <si>
    <t>Ensure that the items are properly disclosed as required under Schedule III of the Companies Act 2013  ( see separate checklist )</t>
  </si>
  <si>
    <t>Prepared by ……………………………………………………………</t>
  </si>
  <si>
    <t>Reviewed by…………………………………………………………..</t>
  </si>
  <si>
    <t xml:space="preserve">DEFERRED TAXATION </t>
  </si>
  <si>
    <t xml:space="preserve">Ensure that the deferred tax in relation to depreciation has been properly applied </t>
  </si>
  <si>
    <t>MISCELLANEOUS EXPENSES</t>
  </si>
  <si>
    <t>SHARE CAPITAL</t>
  </si>
  <si>
    <t xml:space="preserve">MOVEMENTS IN SHARE CAPITAL </t>
  </si>
  <si>
    <t>The Authorised Share capital to be verified with reference to MoA and subsequent amendments</t>
  </si>
  <si>
    <t xml:space="preserve">All changes to the Share Capital to be reviewed with RoC filing </t>
  </si>
  <si>
    <t>ISSUES OF SHARES FOR CONSIDERATION OTHER THAN CASH</t>
  </si>
  <si>
    <t xml:space="preserve">In case of above , the nature of consideration to be disclosed </t>
  </si>
  <si>
    <t xml:space="preserve">ISSUE OF SHARES FOR CASH </t>
  </si>
  <si>
    <t xml:space="preserve">Ensure that consideration has actually been received </t>
  </si>
  <si>
    <t>SHARES ISSUED TO NON RESIDENTS</t>
  </si>
  <si>
    <t xml:space="preserve">Have all reserves which are required to be created been done </t>
  </si>
  <si>
    <t xml:space="preserve">Capital Reserve </t>
  </si>
  <si>
    <t xml:space="preserve">Capital Redemption Reserve </t>
  </si>
  <si>
    <t xml:space="preserve">Securities Premium Account </t>
  </si>
  <si>
    <t>Debenture Redemption Account</t>
  </si>
  <si>
    <t>Revaluation Reserve</t>
  </si>
  <si>
    <t>Share Options Outstanding Account</t>
  </si>
  <si>
    <t xml:space="preserve"> A reserve specifically represented by earmarked investments shall be termed as a “fund”.</t>
  </si>
  <si>
    <t>Debit balance of statement of profit and loss shall be shown as a negative figure under the head “Surplus”. Similarly, the balance of “Reserves and Surplus”, after adjusting negative balance of surplus, if any, shall be shown under the head “Reserves and Surplus” even if the resulting figure is in the negative.</t>
  </si>
  <si>
    <t>S</t>
  </si>
  <si>
    <t>SECURED LOANS</t>
  </si>
  <si>
    <t>Obtain a detailed schedule and break up of all Secured loans ,Party, Amount obtained, Repayments, Balance Outstanding, Security offered</t>
  </si>
  <si>
    <t xml:space="preserve">MOVEMENT SCHEDULE </t>
  </si>
  <si>
    <t xml:space="preserve">Prepare a movement schedule to reconcile the opening balance, fresh loans, repayments and the closing balance </t>
  </si>
  <si>
    <t xml:space="preserve">LOAN AGREEMENTS </t>
  </si>
  <si>
    <t xml:space="preserve">Review Loan agreements and ensure that the basis of loans, interest , charges etc are as per the agreement </t>
  </si>
  <si>
    <t>Accounting Standards and Auditing Standards , Schedule III, Companies Act - Section 186, CARO, Register of Charges</t>
  </si>
  <si>
    <t xml:space="preserve">Ensure that such agreements are properly dated and executed </t>
  </si>
  <si>
    <t xml:space="preserve">SECURITY CREATION </t>
  </si>
  <si>
    <t>APPROVALS FOR LOANS TAKEN</t>
  </si>
  <si>
    <t xml:space="preserve">Ensure compliance with Section 186 of the Companies Act </t>
  </si>
  <si>
    <t xml:space="preserve">Ensure compiance, if required with Sec 188 of the Companies Act in relation to Related Party Transactions </t>
  </si>
  <si>
    <t>Ensure that the loan agreements are signed by the relevant signatory duly approved for this purpose</t>
  </si>
  <si>
    <t>Review minutes of BoD and Shareholder meetings to ensure that relevant approvals are in place</t>
  </si>
  <si>
    <t xml:space="preserve">REPAYMENT OF LOANS </t>
  </si>
  <si>
    <t xml:space="preserve">Ensure that loan repayments are in compliance with the schedule </t>
  </si>
  <si>
    <t>In case of any defaults in repayment of principal &amp; / interest , the same needs to be disclosed in the financial statements as appropriate</t>
  </si>
  <si>
    <t>CONFIRMATION OF BALANCES</t>
  </si>
  <si>
    <t xml:space="preserve">Adopt independent circularisation procedures to ensure that all Secured Loans are confirmed by the lending party for the balance outstanding as at Balance Sheet date </t>
  </si>
  <si>
    <t xml:space="preserve">LOANS IN FOREIGN CURRENCY </t>
  </si>
  <si>
    <t xml:space="preserve">Where loans have been received from abroad, the same need to be reviewed for FEMA compliances as may be relevant and relevant RBI approvals need to be in place </t>
  </si>
  <si>
    <t>INTEREST PAYABLE</t>
  </si>
  <si>
    <t>Ensure that all interest expense accruals are in line with the loan covenants</t>
  </si>
  <si>
    <t>Other expenses in connection with the secured loans such as processing charges, over due interest, penalties etc also need to be appropriately considered for in the financial statements</t>
  </si>
  <si>
    <t xml:space="preserve">TDS as relevant needs to be complied with </t>
  </si>
  <si>
    <t>CARO Compliance</t>
  </si>
  <si>
    <t>Ensure compliance with CARO ( see separate checklist )</t>
  </si>
  <si>
    <t>UNSECURED LOANS</t>
  </si>
  <si>
    <t>Obtain a detailed schedule and break up of all Unsecured loans ,Party, Amount obtained, Repayments, Balance Outstanding, Security offered</t>
  </si>
  <si>
    <t>Ensure that the items are properly disclosed as required under Schedule III of the Companies Act 2013  ( see separate checklist ) This includes classification as Short Term and Long Term and other current liabilities</t>
  </si>
  <si>
    <t>Ensure compliance with Sec 73 to 76 of the Companies Act 2013 in relation to acceptance of deposits</t>
  </si>
  <si>
    <t>The following types of transactions may be reviewed in detail</t>
  </si>
  <si>
    <t xml:space="preserve">Share application money pending allotment beyond time specified </t>
  </si>
  <si>
    <t>Loans from members</t>
  </si>
  <si>
    <t xml:space="preserve">Trade advances pending for more than 365 days </t>
  </si>
  <si>
    <t>Loans from directors relatives</t>
  </si>
  <si>
    <t>Loans from directors</t>
  </si>
  <si>
    <t>DEBENTURES</t>
  </si>
  <si>
    <t>In case of issue of debentures to raise funds, all compliances of the Companies Act 2013 to be complied including</t>
  </si>
  <si>
    <t>Authorisation for the issue</t>
  </si>
  <si>
    <t>Issue formalities</t>
  </si>
  <si>
    <t>Debenture Trustee</t>
  </si>
  <si>
    <t>Other aspects</t>
  </si>
  <si>
    <t xml:space="preserve">CURRENT LIABILITIES </t>
  </si>
  <si>
    <t xml:space="preserve">Obtain a detailed schedule and break up of all current liabilities including Party Name, Opening Balance, Credits, Debits and closing balance </t>
  </si>
  <si>
    <t xml:space="preserve">REVIEW OF AGING </t>
  </si>
  <si>
    <t xml:space="preserve">Review aging of liabilities and enquire into all old pending items as to why the amounts are unpaid and why the creditor is not demanding the balance to be repaid </t>
  </si>
  <si>
    <t xml:space="preserve">Adopt independent circularisation procedures to ensure that CURRENT LIABILITES are confirmed for the balance outstanding as at Balance Sheet date </t>
  </si>
  <si>
    <t xml:space="preserve">INTERNAL CONTROLS </t>
  </si>
  <si>
    <t>Trace a sample of invoices and payments, debit and credit notes to creditor accounts to establish the basis and internal controls over accrual of liabilities</t>
  </si>
  <si>
    <t xml:space="preserve">Ensure that all transactions are properly authorised </t>
  </si>
  <si>
    <t xml:space="preserve">Rent </t>
  </si>
  <si>
    <t>Electricity</t>
  </si>
  <si>
    <t>Water</t>
  </si>
  <si>
    <t xml:space="preserve">Outsourced employee costs </t>
  </si>
  <si>
    <t>Security Charges</t>
  </si>
  <si>
    <t xml:space="preserve">ANALYTICAL REVIEW </t>
  </si>
  <si>
    <t>For the following types of expenses, ensure that appropriate liabilities are carried in the financials based on the metrics involved</t>
  </si>
  <si>
    <t>Freight - based on MT / Lorry receipts</t>
  </si>
  <si>
    <t>Piece rated contracts - based on output</t>
  </si>
  <si>
    <t xml:space="preserve">Insurance </t>
  </si>
  <si>
    <t xml:space="preserve">Purchases - based on Goods Received </t>
  </si>
  <si>
    <t>Goods in transit based on open shipments not received</t>
  </si>
  <si>
    <t>Interest - based on Rate and Tenor as per loan agreement</t>
  </si>
  <si>
    <t>Others - as appropriate</t>
  </si>
  <si>
    <t>TEST OF SUBSEQUENT PAYMENTS</t>
  </si>
  <si>
    <t>ADVANCES TO CREDITORS</t>
  </si>
  <si>
    <t>Advances to Creditors should be treated as appropriate. All old outstanding advances need to be reviewed for impairment</t>
  </si>
  <si>
    <t>CURRENT LIABILITIES</t>
  </si>
  <si>
    <t>DIVIDEND LIABILITY</t>
  </si>
  <si>
    <t>Review if there are any material variations under liabilites as compared to the previous year end.  These, if present needs to be examined carefully</t>
  </si>
  <si>
    <t>Dividend related liabilities should be disclosed properly and any unclaimed amounts should be complied for provisions relating to transfer to Investor Education and Protectiion Fund</t>
  </si>
  <si>
    <t xml:space="preserve">PROVISION FOR TAXATION </t>
  </si>
  <si>
    <t>Obtain the workings for determination of tax liability and ensure that these are in accordance with the Income Tax Act 1961</t>
  </si>
  <si>
    <t xml:space="preserve">Is the provision adequate </t>
  </si>
  <si>
    <t>Are any excess provisions made for the present year</t>
  </si>
  <si>
    <t>Have the impact of previous orders considered in determining the tax provisions necessary for the year</t>
  </si>
  <si>
    <t xml:space="preserve">MAT </t>
  </si>
  <si>
    <t xml:space="preserve">Are the provisions of Minimum Alternate Tax applicable to the Company </t>
  </si>
  <si>
    <t xml:space="preserve">Have the MAT workings been done as appropriate </t>
  </si>
  <si>
    <t>Have all relevant deductions been considered in estimating the tax liability</t>
  </si>
  <si>
    <t>Have the set off / carried forward losses &amp; depreciation been considered in determining the tax liability</t>
  </si>
  <si>
    <t xml:space="preserve">Have all Tax deductions at Source in favour of the entity been reconciled with Form 26 AS </t>
  </si>
  <si>
    <t>TAX DEDUCTIONS AT SOURCE</t>
  </si>
  <si>
    <t>DEFERRED TAXATION</t>
  </si>
  <si>
    <t>Has the entity properly cognised for the Deferred Tax Asset / liablity on various items in the financial statements</t>
  </si>
  <si>
    <t xml:space="preserve">Prepare a movement statement of the Deferred tax items to establish their continued relevance </t>
  </si>
  <si>
    <t xml:space="preserve">Offsets of DTA and DTL should be permitted only if </t>
  </si>
  <si>
    <t>(i) the Company has a legally enforceable right to set off assets against liabilities representing current tax</t>
  </si>
  <si>
    <t>(ii) the deferred tax assets and the deferred tax liabilities relate to taxes on income levied by the same governing taxation laws.</t>
  </si>
  <si>
    <t>COMPLETED ASSESSMENTS</t>
  </si>
  <si>
    <t>In respect of years where assessments are completed, the relevant entries are passed and the tax position relating to such years is adjusted and closed as appropriate</t>
  </si>
  <si>
    <t xml:space="preserve">TAX STATUS TRACKER </t>
  </si>
  <si>
    <t xml:space="preserve">Does the entity maintain a tax status tracker where all notices received, details of assessments, litigation , assessment status and closure are recorded .  This is particularly relevant for large entities </t>
  </si>
  <si>
    <t xml:space="preserve">Have we reviewed the above tracker to ensure that all material liabilites under dispute have been properly cognised for </t>
  </si>
  <si>
    <t xml:space="preserve">TAX WORKINGS </t>
  </si>
  <si>
    <t>PROVISION FOR TAXATION</t>
  </si>
  <si>
    <t>IX</t>
  </si>
  <si>
    <t>NOTICE FOR AGM</t>
  </si>
  <si>
    <t>REPORT OF THE BOARD OF DIRECTORS</t>
  </si>
  <si>
    <t>AUDITORS REPORT</t>
  </si>
  <si>
    <t xml:space="preserve">SAMPLE CASH FLOW STATEMENT </t>
  </si>
  <si>
    <t>BS AND PL - FINANCIAL STATEMENTS IN SCHEDULE III FORMAT</t>
  </si>
  <si>
    <t>NOTES ON ACCOUNTS</t>
  </si>
  <si>
    <t xml:space="preserve">TEMPLATES </t>
  </si>
  <si>
    <t>X</t>
  </si>
  <si>
    <t xml:space="preserve">GUIDANCE </t>
  </si>
  <si>
    <t>SPECIFIC ASPECTS - ACCOUNTS AND AUDIT IN COMPANIES ACT 2013</t>
  </si>
  <si>
    <t xml:space="preserve">SPECIFIC EXEMPTIONS TO PRIVATE LIMITED COMPANIES </t>
  </si>
  <si>
    <t>COMPANIES ( AMENDMENT ) ACT 2017</t>
  </si>
  <si>
    <t>PROFIT AND LOSS ITEMS - PAYROLL</t>
  </si>
  <si>
    <t xml:space="preserve">OVERALL UNDERSTANDING </t>
  </si>
  <si>
    <t xml:space="preserve">Obtain a detailed understanding of the total number of employees per grade and the salary structue as applicable </t>
  </si>
  <si>
    <t xml:space="preserve">RECONCILIATION </t>
  </si>
  <si>
    <t xml:space="preserve">INTERNAL CONTROLS REVIEW </t>
  </si>
  <si>
    <t>ANALYTICAL REVIEW PROCEDURES</t>
  </si>
  <si>
    <t>STATUTORY COMPLIANCES</t>
  </si>
  <si>
    <t xml:space="preserve">Perform a three way reconciliation </t>
  </si>
  <si>
    <t>Pay roll register</t>
  </si>
  <si>
    <t xml:space="preserve">Payroll JV </t>
  </si>
  <si>
    <t>Amount as booked in the financial statements</t>
  </si>
  <si>
    <t>Differences if any should be investigated</t>
  </si>
  <si>
    <t xml:space="preserve">Review internal controls over the Hire to Retire process with emphasis on the following </t>
  </si>
  <si>
    <t>Appointment letter / Contract</t>
  </si>
  <si>
    <t xml:space="preserve">Non Discloure agreement </t>
  </si>
  <si>
    <t>Availability of photograph</t>
  </si>
  <si>
    <t xml:space="preserve">Employee Background checks </t>
  </si>
  <si>
    <t>Master data - Name, address, Bank account , Mobile ,PAN</t>
  </si>
  <si>
    <t xml:space="preserve">Master data - Amount of and elements of pay </t>
  </si>
  <si>
    <t>Attendance recording process</t>
  </si>
  <si>
    <t>Pay computation : Pay amount master X days worked</t>
  </si>
  <si>
    <t xml:space="preserve">Leave management system </t>
  </si>
  <si>
    <t>Credit to employee account or other payment method</t>
  </si>
  <si>
    <t>Statutory deductions - compliance and accuracy</t>
  </si>
  <si>
    <t xml:space="preserve">Tax Deductions at Source </t>
  </si>
  <si>
    <t xml:space="preserve">Statutory Liabilities </t>
  </si>
  <si>
    <t>Any control weaknesses in the above needs to be reviewed and discussed with the management and potential impact on audit report to be assessed</t>
  </si>
  <si>
    <t xml:space="preserve">Resignations and Terminations </t>
  </si>
  <si>
    <t>n</t>
  </si>
  <si>
    <t>o</t>
  </si>
  <si>
    <t>Notice Pay</t>
  </si>
  <si>
    <t>Final Settlement calculations</t>
  </si>
  <si>
    <t>p</t>
  </si>
  <si>
    <t>Perform an overall analytical review of grade wise amount and number of employees and check totals vis a vis the Amount as per financial statements</t>
  </si>
  <si>
    <t xml:space="preserve">Prepare an employee movement statement across months </t>
  </si>
  <si>
    <t xml:space="preserve">Opening balance </t>
  </si>
  <si>
    <t>New Hires</t>
  </si>
  <si>
    <t xml:space="preserve">Closing Balance </t>
  </si>
  <si>
    <t xml:space="preserve">Pay suspensions </t>
  </si>
  <si>
    <t xml:space="preserve">PF </t>
  </si>
  <si>
    <t>ESI</t>
  </si>
  <si>
    <t xml:space="preserve">Gratuity </t>
  </si>
  <si>
    <t xml:space="preserve">Leave Salary </t>
  </si>
  <si>
    <t xml:space="preserve">Bonus </t>
  </si>
  <si>
    <t xml:space="preserve">Ensure that the items are properly disclosed as required under Schedule III of the Companies Act 2013  ( see separate checklist ) </t>
  </si>
  <si>
    <t xml:space="preserve">Accounting Standards and Auditing Standards , Schedule III, Companies Act - Section 186, CARO, </t>
  </si>
  <si>
    <t xml:space="preserve">PROFIT AND LOSS ITEMS - POWER </t>
  </si>
  <si>
    <t>Obtain a total understanding of the number of locations of the company for which power related expenses are borne by the entity</t>
  </si>
  <si>
    <t xml:space="preserve">Godowns </t>
  </si>
  <si>
    <t xml:space="preserve">Other locations </t>
  </si>
  <si>
    <t xml:space="preserve">Rate / unit </t>
  </si>
  <si>
    <t>Other charges</t>
  </si>
  <si>
    <t xml:space="preserve">Power cost </t>
  </si>
  <si>
    <t xml:space="preserve">Total Amount </t>
  </si>
  <si>
    <t>Obtain a statement month wise / location wise indicating the following for power purchased form SEB or other IPPs</t>
  </si>
  <si>
    <t>Cost of diesel etc purchased for power generation to be verified with reference to purchase invoices</t>
  </si>
  <si>
    <t>Obtain a total understanding of the number of locations of the company for which Rent expenses are borne by the entity</t>
  </si>
  <si>
    <t xml:space="preserve">Obtain / Prepare a statement  indicating location wise </t>
  </si>
  <si>
    <t xml:space="preserve">Rent per month </t>
  </si>
  <si>
    <t xml:space="preserve">Total months </t>
  </si>
  <si>
    <t xml:space="preserve">Rent amount </t>
  </si>
  <si>
    <t xml:space="preserve">The above may be added to obtain the total rent debited to the P &amp; L account </t>
  </si>
  <si>
    <t>Deposits if any paid to landlords to be checked with reference to receipts and tallied to the deposits amount as per the financial statements</t>
  </si>
  <si>
    <t xml:space="preserve">TAX DEDUCTIONS AT SOURCE </t>
  </si>
  <si>
    <t>Ensure that TDS on rent is correct and remitted within due dates</t>
  </si>
  <si>
    <t>Ensure the following compliances for deductions, employer contributions, if any , remittance before due dates</t>
  </si>
  <si>
    <t>PROFIT AND LOSS ITEMS - RENT</t>
  </si>
  <si>
    <t xml:space="preserve">COLLECTION ACCOUNTING </t>
  </si>
  <si>
    <t>DESPATCH AND SALES BOOKING</t>
  </si>
  <si>
    <t xml:space="preserve">Sales income should be booked only after all conditions relating to the sale are completed </t>
  </si>
  <si>
    <t>PROFIT AND LOSS ITEMS - OTHER EXPENSES</t>
  </si>
  <si>
    <t xml:space="preserve">Review the Repairs and Maintenance Account in the GL and check for the following </t>
  </si>
  <si>
    <t xml:space="preserve">Capital expenses are not debited to revenue </t>
  </si>
  <si>
    <t xml:space="preserve">Personal expenses are not debited to revenue </t>
  </si>
  <si>
    <t>Expenses are supported by underlying work orders</t>
  </si>
  <si>
    <t>Work has been completed and certified before accrual of expenses</t>
  </si>
  <si>
    <t xml:space="preserve">Review trends vs previous year and across months and review all unusual items </t>
  </si>
  <si>
    <t xml:space="preserve">MANAGERIAL REMUNERATION </t>
  </si>
  <si>
    <t xml:space="preserve">Ensure compliance with the provisions of the Companies Act in respect of </t>
  </si>
  <si>
    <t xml:space="preserve">Maximum remuneration </t>
  </si>
  <si>
    <t xml:space="preserve">Remuneration in the event of loss making companies </t>
  </si>
  <si>
    <t xml:space="preserve">Any changes in the context of private companies </t>
  </si>
  <si>
    <t>Disclosure requirements as per Schedule III</t>
  </si>
  <si>
    <t>In case of excess payments have the amounts been recovered</t>
  </si>
  <si>
    <t>AUDITORS FEES</t>
  </si>
  <si>
    <t xml:space="preserve">Check if Auditors fees is in compliance with Companies Act 2013 and the amount is disclosed </t>
  </si>
  <si>
    <t>DIVIDENDS</t>
  </si>
  <si>
    <t xml:space="preserve">Ensure compliance with the provisions of the Companies Act in respect of dividends declared, payouts and unpaid / unclaimed dividends </t>
  </si>
  <si>
    <t>SUB CONTRACTING CHARGES</t>
  </si>
  <si>
    <t xml:space="preserve">In case of any expenses incurred for sub contracting of production / part thereof, the same may be reviewed with reference to </t>
  </si>
  <si>
    <t>Sub contractor agreements</t>
  </si>
  <si>
    <t>Rate / unit for various goods / services</t>
  </si>
  <si>
    <t xml:space="preserve">Total units handled </t>
  </si>
  <si>
    <t>Amount as arrived at to be reconciled to the amount debited as per the financial statements of the entity</t>
  </si>
  <si>
    <t>TDS / GST on above to be handled as appropriate</t>
  </si>
  <si>
    <t>OTHER MAJOR EXPENSES AND MISCELLANEOUS EXPENSES</t>
  </si>
  <si>
    <t>LEGAL EXPENSES</t>
  </si>
  <si>
    <t xml:space="preserve">Review the schedule of legal expenses to understand the cases and if any provisions may be necessiated on account of such litigation.  Keep a note on the same </t>
  </si>
  <si>
    <t xml:space="preserve">GST AND TDS </t>
  </si>
  <si>
    <t>Ensure that GST and TDS are appropriately complied with</t>
  </si>
  <si>
    <t>Review all miscellaneous expenses for nature and purpose and whether they should fall under other categories</t>
  </si>
  <si>
    <t xml:space="preserve">GENERAL </t>
  </si>
  <si>
    <t xml:space="preserve">Ensure that all expenses are </t>
  </si>
  <si>
    <t xml:space="preserve">Authorised </t>
  </si>
  <si>
    <t xml:space="preserve">Supported </t>
  </si>
  <si>
    <t>Business purposes</t>
  </si>
  <si>
    <t xml:space="preserve">Booked in correct head of account </t>
  </si>
  <si>
    <t xml:space="preserve">Booked in the relevant accounting period </t>
  </si>
  <si>
    <t xml:space="preserve">TDS applied correctly </t>
  </si>
  <si>
    <t xml:space="preserve">GST considered and Input tax availed correctly </t>
  </si>
  <si>
    <t xml:space="preserve">Provisioned for as appropriate </t>
  </si>
  <si>
    <t xml:space="preserve">TAX DEDUCTION AT SOURCE </t>
  </si>
  <si>
    <t xml:space="preserve">TDS CHECKLIST </t>
  </si>
  <si>
    <t xml:space="preserve">GOODS AND SERVICES TAX </t>
  </si>
  <si>
    <t xml:space="preserve">GST CHECKLIST AS RELEVANT FOR STATUTORY AUDIT </t>
  </si>
  <si>
    <t>XI</t>
  </si>
  <si>
    <t>XII</t>
  </si>
  <si>
    <t>Income tax Act 1961</t>
  </si>
  <si>
    <t xml:space="preserve">Key Assertions </t>
  </si>
  <si>
    <t>The Company has deducted tax on all cases where such TDS is applicable</t>
  </si>
  <si>
    <t xml:space="preserve">The Company has deducted tax at the applicable rate </t>
  </si>
  <si>
    <t>Lower rates have been applied only where there are concessional certificates</t>
  </si>
  <si>
    <t>The amount collected has been remitted before due date</t>
  </si>
  <si>
    <t xml:space="preserve">Step 1  - Identificaiton of ommisisons </t>
  </si>
  <si>
    <t xml:space="preserve">Take all creditors as per the Trial Balance including Nil Value Balances </t>
  </si>
  <si>
    <t xml:space="preserve">Peruse Cash book for parties paid directly without liability accounting </t>
  </si>
  <si>
    <t xml:space="preserve">Prepare a consolidated list of 1 and 2 above </t>
  </si>
  <si>
    <t xml:space="preserve">Sort the list in descending order of value </t>
  </si>
  <si>
    <t>Discuss with management and classify the vendors as materials, services or both</t>
  </si>
  <si>
    <t>Test check if what is stated by the management is correct by review of few invoices</t>
  </si>
  <si>
    <t>Eliminate Materials related vendors</t>
  </si>
  <si>
    <t>Obtain PAN numbers of services and both vendors</t>
  </si>
  <si>
    <t>Check if the PAN numbers feature in the e tds returns filed by the management</t>
  </si>
  <si>
    <t xml:space="preserve">Get a list of parties which do not feature in the e tds return </t>
  </si>
  <si>
    <t xml:space="preserve">Review if these are genuine cases where TDS does not apply </t>
  </si>
  <si>
    <t xml:space="preserve">Step 2 - Application of rates </t>
  </si>
  <si>
    <t>Check if the rates correcpond to the categories of payments - eg. Professionals, contractors etc</t>
  </si>
  <si>
    <t>Check if concessional certificates are available where the standard rates have not been applied</t>
  </si>
  <si>
    <t>COVERAGE</t>
  </si>
  <si>
    <t>    192 ‑ Salary</t>
  </si>
  <si>
    <t>   193 ‑ Interest on securities</t>
  </si>
  <si>
    <t>    194 ‑ Dividends</t>
  </si>
  <si>
    <t>   194A -Interest other than Interest on other securities</t>
  </si>
  <si>
    <t>    194 B – lottery / crossword winnings</t>
  </si>
  <si>
    <t>    194 BB – horse race winnings</t>
  </si>
  <si>
    <t>    194C – Contractors and sub-contractors</t>
  </si>
  <si>
    <t>   194 D – insurance commission</t>
  </si>
  <si>
    <t>     194 E – non resident sportsmen / associations</t>
  </si>
  <si>
    <t>     194 EE – deposit under NSS</t>
  </si>
  <si>
    <t>   194 F – repurchase of units by mutual fund / UTI</t>
  </si>
  <si>
    <t>     194 G – commission on sale of lottery tickets</t>
  </si>
  <si>
    <t xml:space="preserve"> 194 H – commission, brokerage etc.</t>
  </si>
  <si>
    <t>   194 I – rent</t>
  </si>
  <si>
    <t>   194 J – professional fees</t>
  </si>
  <si>
    <t>   194 K – income in respect of units</t>
  </si>
  <si>
    <t>   194 L – compensation on acquisition of capital asset</t>
  </si>
  <si>
    <t>     195 ‑ Other sums.</t>
  </si>
  <si>
    <t>    195 A – income payable net of tax</t>
  </si>
  <si>
    <t>     196 A – income in respect of units of non residents</t>
  </si>
  <si>
    <t>   196 B – income from units</t>
  </si>
  <si>
    <t>   196 C – income from foreign currency bonds or shares of Indian Company</t>
  </si>
  <si>
    <t>196 D – income of foreign institutional investors from securities</t>
  </si>
  <si>
    <t xml:space="preserve">RETURN FILING </t>
  </si>
  <si>
    <t xml:space="preserve">Ensure that all deductions are </t>
  </si>
  <si>
    <t xml:space="preserve">Remitted </t>
  </si>
  <si>
    <t>Returns filed for the correct amount</t>
  </si>
  <si>
    <t>Returns filed on / before due date</t>
  </si>
  <si>
    <t xml:space="preserve">This checklist is relevant when there are high volume of transactions attracting TDS </t>
  </si>
  <si>
    <t>The disclosure of the aged receivables from the due date is accurate</t>
  </si>
  <si>
    <t>Review the subsequent collections to find out if there are any specific bills not collected (though subsequent invoices are cleared) which could indicate doubtful recovery or disputed debts</t>
  </si>
  <si>
    <t>FOREX RECEIVABLES - COMPLIANCES</t>
  </si>
  <si>
    <t>Ensure that restatement of forex receivables is as per the accounting standard</t>
  </si>
  <si>
    <t>Review aging of forex receivables for FEMA compliances</t>
  </si>
  <si>
    <t>CUT OFF TESTING</t>
  </si>
  <si>
    <t>Review the transactions close to the year end and subsequent to the year end to ensure that they have been accounted in the appropriate period</t>
  </si>
  <si>
    <t>Review if there are any large cash receipts - purpose and authorisation</t>
  </si>
  <si>
    <t>Immediately on payment</t>
  </si>
  <si>
    <t>Properly supported by relevant vouchers and original invoices</t>
  </si>
  <si>
    <t>Review if there are any large cash payments - purpose and authorisation</t>
  </si>
  <si>
    <t>Count, document denomination wise , reconcile particulalry if foreign currency is held ensure it is accounted for proper currency and conversion</t>
  </si>
  <si>
    <t xml:space="preserve">Verify Cheques on hand on closing date and also ensure adequate disclosures are made for the balances. </t>
  </si>
  <si>
    <t xml:space="preserve">If cash and cheques on hand could not be verified on closing date do a roll back or review subsequent deposit slips to ensure existence. </t>
  </si>
  <si>
    <t>Difference and reasons for difference</t>
  </si>
  <si>
    <t>BRS required (y/n). If yes whether prepared and duly approved</t>
  </si>
  <si>
    <t>review details of Cheques issued not presented</t>
  </si>
  <si>
    <t>review details ofCheque deposits not credited</t>
  </si>
  <si>
    <t>review details of Unaccounted debits in bank statement</t>
  </si>
  <si>
    <t>review details of Unaccounted credits in bank statement</t>
  </si>
  <si>
    <t>NEW BANK ACCOUNTS AND DORMANT BANK ACCOUNTS</t>
  </si>
  <si>
    <t>Review board approvals for all new accounts opened and accounts closed during the year</t>
  </si>
  <si>
    <t>Review all dormant accounts, need to maintain such accounts and check for any unusual transactions in such accounts. Review the bank statements for the entire year for dormant accounts to ensure no inflow and outflow of funds (compensating)</t>
  </si>
  <si>
    <t xml:space="preserve">In case of any security obtained for such advances, the same shall also be properly dealt with in accordance with the provisions of the law </t>
  </si>
  <si>
    <t xml:space="preserve">Ensure that multiple supplier accounts are not created for the same vendor thereby causing advances to be booked in one account and payments for supplies received routed through another account, causing the amount to be paid twice to the supplier </t>
  </si>
  <si>
    <t xml:space="preserve">Ensure that the recoveries are regular and as per the approvals and that advances are promptly adjusted </t>
  </si>
  <si>
    <t>Ensure that all prepaid balances are eligible for carry forward as an asset instead of charge off to income statements</t>
  </si>
  <si>
    <t xml:space="preserve">RIGHTS, BONUS, PRIVATE PLACEMENT- ISSUE OF ADDITIONAL SHARES </t>
  </si>
  <si>
    <t>Ensure that the Companies Act provisions have been complied with - receipt, allotment and utilisation</t>
  </si>
  <si>
    <t xml:space="preserve">Adequate disclosures are made in the financials </t>
  </si>
  <si>
    <t>Ensure FEMA compliances and adequate disclosures</t>
  </si>
  <si>
    <t>Ensure that all restrictive covenants are disclosed appropriately</t>
  </si>
  <si>
    <t xml:space="preserve">Rights of the equity holders as per the Articles are disclosed </t>
  </si>
  <si>
    <t xml:space="preserve">Ensure that the Security is appropriately registered with the RoC and the instrument creating the charge and the entry in the Register of Charges are made and sighted </t>
  </si>
  <si>
    <t>If confirmations have not been received, review if this requires disclosure or alternate procedures can be performed to confirm the balances.</t>
  </si>
  <si>
    <t>LIABILITIES FOR RECURRING MONTHLY EXPENSES</t>
  </si>
  <si>
    <t>Review the Profit and loss account of the previous year and ensure that the following and other recurring liabilities are accounted for the entire year/period</t>
  </si>
  <si>
    <t>Professional charges</t>
  </si>
  <si>
    <t>Review payments after year end and till the date of completion of audit to examine the value of liabilities which have been subsequently paid out.  This will enable identification of excess liabilities not backed by underlying transactions which are carried in the financial statements or transactions which require accrual as at the year end</t>
  </si>
  <si>
    <t>Have the carry forward and set off for MAT credit reconciled with the tax return and whether they are within the eligible carry forward period</t>
  </si>
  <si>
    <t>Whether contingent liabilities to be considered for disclosure based on the tax status tracker</t>
  </si>
  <si>
    <t>In case of disputed balances not yet paid (based on the tracker) whether adequately disclosed for CARO purposes</t>
  </si>
  <si>
    <r>
      <t>1.</t>
    </r>
    <r>
      <rPr>
        <b/>
        <sz val="7"/>
        <color theme="1"/>
        <rFont val="Times New Roman"/>
        <family val="1"/>
      </rPr>
      <t xml:space="preserve">    </t>
    </r>
    <r>
      <rPr>
        <b/>
        <u/>
        <sz val="11"/>
        <color theme="1"/>
        <rFont val="Segoe UI"/>
        <family val="2"/>
      </rPr>
      <t xml:space="preserve">The final position is as under : As per Notification dated 13th Jun 2017 read with corrigendum dated 13th July 2017 </t>
    </r>
  </si>
  <si>
    <t xml:space="preserve">Chapter X, clause (i) of sub-section (3) of section 143 shall not apply to a private company:- </t>
  </si>
  <si>
    <t xml:space="preserve">(i)  which is a one person company or a small company; or </t>
  </si>
  <si>
    <r>
      <t>2.</t>
    </r>
    <r>
      <rPr>
        <b/>
        <sz val="7"/>
        <color theme="1"/>
        <rFont val="Times New Roman"/>
        <family val="1"/>
      </rPr>
      <t xml:space="preserve">    </t>
    </r>
    <r>
      <rPr>
        <b/>
        <u/>
        <sz val="11"/>
        <color theme="1"/>
        <rFont val="Segoe UI"/>
        <family val="2"/>
      </rPr>
      <t xml:space="preserve">In addition to the above clause, the notification also states  as under which is to be emphasised  </t>
    </r>
  </si>
  <si>
    <t>(ii) which has turnover less than rupees fifty crores as per latest audited financial statement and ( see note -</t>
  </si>
  <si>
    <t>corrigendum below ) which has aggregate borrowings from banks or financial institutions or any body</t>
  </si>
  <si>
    <t xml:space="preserve">corporate at any point of time during the </t>
  </si>
  <si>
    <t>private company which has not committed a default in filing its financial statements under section 137 of the said Act or</t>
  </si>
  <si>
    <t>annual return under section 92 of the said Act with the Registrar.”.</t>
  </si>
  <si>
    <t xml:space="preserve">“2A. The exceptions, modifications and adaptations provided in column (3) of the aforesaid Table shall be applicable to a </t>
  </si>
  <si>
    <r>
      <t>3.</t>
    </r>
    <r>
      <rPr>
        <sz val="7"/>
        <color theme="1"/>
        <rFont val="Times New Roman"/>
        <family val="1"/>
      </rPr>
      <t xml:space="preserve">     </t>
    </r>
    <r>
      <rPr>
        <sz val="11"/>
        <color theme="1"/>
        <rFont val="Segoe UI"/>
        <family val="2"/>
      </rPr>
      <t xml:space="preserve">Notes : Corrigendum :  </t>
    </r>
    <r>
      <rPr>
        <b/>
        <sz val="11"/>
        <color theme="1"/>
        <rFont val="Segoe UI"/>
        <family val="2"/>
      </rPr>
      <t>MINISTRY OF CORPORATE AFFAIRS CORRIGENDUM New Delhi, the 13th July, 2017 S.O. 2218(E).—</t>
    </r>
  </si>
  <si>
    <t>In the notification of the Government of India, in the Ministry of Corporate Affairs, published in the Gazette of India, Extraordinary, Part</t>
  </si>
  <si>
    <t>paragraph number 5, in the Table, in the column (3), in item (ii), for the words ‘‘statement or’’ read ‘‘statement and’’</t>
  </si>
  <si>
    <t xml:space="preserve">II, Section 3, Sub-section (i) vide G.S.R. 583(E), dated the 13th June, 2017 at page 4, in </t>
  </si>
  <si>
    <t>Number as 13 onwards</t>
  </si>
  <si>
    <t>013_Inventories</t>
  </si>
  <si>
    <t>014_Rev and Receivables</t>
  </si>
  <si>
    <t>STAFF WELFARE EXPENSES</t>
  </si>
  <si>
    <t xml:space="preserve">Check for end use of funds </t>
  </si>
  <si>
    <t xml:space="preserve">Contract is in existence and is valid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</si>
</sst>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0.0%"/>
    <numFmt numFmtId="166" formatCode="_(* #,##0_);_(* \(#,##0\);_(* &quot;-&quot;??_);_(@_)"/>
    <numFmt numFmtId="167" formatCode="_ * #,##0_ ;_ * \-#,##0_ ;_ * &quot;-&quot;??_ ;_ @_ "/>
    <numFmt numFmtId="168" formatCode="_ * #,##0.00000_ ;_ * \-#,##0.00000_ ;_ * &quot;-&quot;??_ ;_ @_ "/>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7"/>
      <color theme="1"/>
      <name val="Calibri Light"/>
      <family val="2"/>
      <scheme val="major"/>
    </font>
    <font>
      <u/>
      <sz val="11"/>
      <color theme="10"/>
      <name val="Calibri"/>
      <family val="2"/>
      <scheme val="minor"/>
    </font>
    <font>
      <b/>
      <sz val="11"/>
      <color theme="1"/>
      <name val="Times New Roman"/>
      <family val="1"/>
    </font>
    <font>
      <sz val="11"/>
      <color theme="1"/>
      <name val="Times New Roman"/>
      <family val="1"/>
    </font>
    <font>
      <sz val="11"/>
      <color rgb="FF353435"/>
      <name val="Calibri Light"/>
      <family val="2"/>
      <scheme val="major"/>
    </font>
    <font>
      <u/>
      <sz val="11"/>
      <color theme="10"/>
      <name val="Calibri Light"/>
      <family val="2"/>
      <scheme val="major"/>
    </font>
    <font>
      <sz val="9"/>
      <color rgb="FF333333"/>
      <name val="Arial"/>
      <family val="2"/>
    </font>
    <font>
      <sz val="11"/>
      <color theme="1"/>
      <name val="Calibri"/>
      <family val="2"/>
      <scheme val="minor"/>
    </font>
    <font>
      <sz val="11"/>
      <color theme="1"/>
      <name val="Segoe UI"/>
      <family val="2"/>
    </font>
    <font>
      <b/>
      <sz val="11"/>
      <color theme="1"/>
      <name val="Segoe UI"/>
      <family val="2"/>
    </font>
    <font>
      <u/>
      <sz val="11"/>
      <color theme="1"/>
      <name val="Segoe UI"/>
      <family val="2"/>
    </font>
    <font>
      <b/>
      <u/>
      <sz val="11"/>
      <color theme="1"/>
      <name val="Segoe UI"/>
      <family val="2"/>
    </font>
    <font>
      <b/>
      <sz val="11"/>
      <color rgb="FFFF0000"/>
      <name val="Segoe UI"/>
      <family val="2"/>
    </font>
    <font>
      <b/>
      <u/>
      <sz val="11"/>
      <color theme="1"/>
      <name val="Times New Roman"/>
      <family val="1"/>
    </font>
    <font>
      <b/>
      <sz val="11"/>
      <color theme="1"/>
      <name val="Wingdings"/>
      <charset val="2"/>
    </font>
    <font>
      <sz val="11"/>
      <color theme="1"/>
      <name val="Wingdings"/>
      <charset val="2"/>
    </font>
    <font>
      <sz val="11"/>
      <color rgb="FF333333"/>
      <name val="Arial"/>
      <family val="2"/>
    </font>
    <font>
      <b/>
      <sz val="11"/>
      <color rgb="FFFF0000"/>
      <name val="Times New Roman"/>
      <family val="1"/>
    </font>
    <font>
      <i/>
      <sz val="11"/>
      <color theme="1"/>
      <name val="Calibri"/>
      <family val="2"/>
      <scheme val="minor"/>
    </font>
    <font>
      <b/>
      <sz val="7"/>
      <color theme="1"/>
      <name val="Times New Roman"/>
      <family val="1"/>
    </font>
    <font>
      <sz val="7"/>
      <color theme="1"/>
      <name val="Times New Roman"/>
      <family val="1"/>
    </font>
    <font>
      <b/>
      <u/>
      <sz val="11"/>
      <color theme="1"/>
      <name val="Calibri Light"/>
      <family val="2"/>
      <scheme val="maj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9F9F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B050"/>
        <bgColor indexed="64"/>
      </patternFill>
    </fill>
  </fills>
  <borders count="46">
    <border>
      <left/>
      <right/>
      <top/>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diagonal/>
    </border>
    <border>
      <left style="thin">
        <color indexed="64"/>
      </left>
      <right style="hair">
        <color indexed="64"/>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style="thin">
        <color indexed="64"/>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auto="1"/>
      </left>
      <right style="hair">
        <color auto="1"/>
      </right>
      <top style="hair">
        <color auto="1"/>
      </top>
      <bottom style="hair">
        <color auto="1"/>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5">
    <xf numFmtId="0" fontId="0" fillId="0" borderId="0"/>
    <xf numFmtId="0" fontId="4" fillId="0" borderId="0" applyNumberForma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cellStyleXfs>
  <cellXfs count="238">
    <xf numFmtId="0" fontId="0" fillId="0" borderId="0" xfId="0"/>
    <xf numFmtId="0" fontId="1" fillId="0" borderId="0" xfId="0" applyFont="1"/>
    <xf numFmtId="0" fontId="1" fillId="3" borderId="2" xfId="0" applyFont="1" applyFill="1" applyBorder="1" applyAlignment="1">
      <alignment horizontal="center"/>
    </xf>
    <xf numFmtId="0" fontId="1" fillId="0" borderId="7" xfId="0" applyFont="1" applyBorder="1"/>
    <xf numFmtId="0" fontId="1" fillId="0" borderId="0" xfId="0" applyFont="1" applyBorder="1"/>
    <xf numFmtId="0" fontId="1" fillId="0" borderId="10" xfId="0" applyFont="1" applyBorder="1"/>
    <xf numFmtId="0" fontId="1" fillId="0" borderId="2" xfId="0" applyFont="1" applyBorder="1"/>
    <xf numFmtId="0" fontId="1" fillId="0" borderId="2" xfId="0" applyFont="1" applyBorder="1" applyAlignment="1">
      <alignment horizontal="center"/>
    </xf>
    <xf numFmtId="0" fontId="1" fillId="0" borderId="3" xfId="0" applyFont="1" applyBorder="1"/>
    <xf numFmtId="0" fontId="2" fillId="0" borderId="0" xfId="0" applyFont="1" applyAlignment="1">
      <alignment horizontal="center"/>
    </xf>
    <xf numFmtId="0" fontId="2" fillId="3" borderId="2" xfId="0" applyFont="1" applyFill="1" applyBorder="1" applyAlignment="1">
      <alignment horizontal="center"/>
    </xf>
    <xf numFmtId="0" fontId="2" fillId="0" borderId="0" xfId="0" applyFont="1"/>
    <xf numFmtId="0" fontId="2" fillId="3" borderId="2" xfId="0" applyFont="1" applyFill="1" applyBorder="1" applyAlignment="1">
      <alignment horizontal="left"/>
    </xf>
    <xf numFmtId="0" fontId="1" fillId="2" borderId="2" xfId="0" applyFont="1" applyFill="1" applyBorder="1" applyAlignment="1">
      <alignment horizontal="center"/>
    </xf>
    <xf numFmtId="0" fontId="2" fillId="2" borderId="4" xfId="0" applyFont="1" applyFill="1" applyBorder="1"/>
    <xf numFmtId="0" fontId="2" fillId="2" borderId="8" xfId="0" applyFont="1" applyFill="1" applyBorder="1"/>
    <xf numFmtId="0" fontId="2" fillId="2" borderId="11"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xf numFmtId="0" fontId="1" fillId="2" borderId="9" xfId="0" applyFont="1" applyFill="1" applyBorder="1"/>
    <xf numFmtId="15" fontId="1" fillId="2" borderId="1" xfId="0" applyNumberFormat="1" applyFont="1" applyFill="1" applyBorder="1" applyAlignment="1">
      <alignment horizontal="left"/>
    </xf>
    <xf numFmtId="15" fontId="1" fillId="2" borderId="12" xfId="0" applyNumberFormat="1" applyFont="1" applyFill="1" applyBorder="1" applyAlignment="1">
      <alignment horizontal="left" wrapText="1"/>
    </xf>
    <xf numFmtId="0" fontId="1" fillId="2" borderId="12" xfId="0" applyFont="1" applyFill="1" applyBorder="1"/>
    <xf numFmtId="0" fontId="1" fillId="2" borderId="13" xfId="0" applyFont="1" applyFill="1" applyBorder="1"/>
    <xf numFmtId="0" fontId="1" fillId="0" borderId="2" xfId="0" applyFont="1" applyBorder="1" applyAlignment="1">
      <alignment wrapText="1"/>
    </xf>
    <xf numFmtId="0" fontId="2" fillId="2" borderId="14" xfId="0" applyFont="1" applyFill="1" applyBorder="1"/>
    <xf numFmtId="15" fontId="1" fillId="2" borderId="15" xfId="0" applyNumberFormat="1" applyFont="1" applyFill="1" applyBorder="1" applyAlignment="1">
      <alignment horizontal="left"/>
    </xf>
    <xf numFmtId="0" fontId="1" fillId="2" borderId="15" xfId="0" applyFont="1" applyFill="1" applyBorder="1"/>
    <xf numFmtId="0" fontId="1" fillId="2" borderId="16" xfId="0" applyFont="1" applyFill="1" applyBorder="1"/>
    <xf numFmtId="0" fontId="1" fillId="2" borderId="17" xfId="0" applyFont="1" applyFill="1" applyBorder="1" applyAlignment="1">
      <alignment horizontal="center"/>
    </xf>
    <xf numFmtId="0" fontId="1" fillId="0" borderId="17" xfId="0" applyFont="1" applyBorder="1" applyAlignment="1">
      <alignment wrapText="1"/>
    </xf>
    <xf numFmtId="0" fontId="1" fillId="0" borderId="17" xfId="0" applyFont="1" applyBorder="1"/>
    <xf numFmtId="0" fontId="1" fillId="2" borderId="0" xfId="0" applyFont="1" applyFill="1" applyBorder="1" applyAlignment="1">
      <alignment horizontal="center"/>
    </xf>
    <xf numFmtId="0" fontId="1" fillId="2" borderId="0" xfId="0" applyFont="1" applyFill="1" applyBorder="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2" fillId="2" borderId="0" xfId="0" applyFont="1" applyFill="1" applyBorder="1"/>
    <xf numFmtId="15" fontId="1" fillId="2" borderId="0" xfId="0" applyNumberFormat="1" applyFont="1" applyFill="1" applyBorder="1" applyAlignment="1">
      <alignment horizontal="left" wrapText="1"/>
    </xf>
    <xf numFmtId="0" fontId="1" fillId="2" borderId="0" xfId="0" applyFont="1" applyFill="1" applyBorder="1"/>
    <xf numFmtId="0" fontId="2" fillId="4" borderId="0" xfId="0" applyFont="1" applyFill="1" applyBorder="1"/>
    <xf numFmtId="15" fontId="1" fillId="4" borderId="0" xfId="0" applyNumberFormat="1" applyFont="1" applyFill="1" applyBorder="1" applyAlignment="1">
      <alignment horizontal="left" wrapText="1"/>
    </xf>
    <xf numFmtId="0" fontId="1" fillId="4" borderId="0" xfId="0" applyFont="1" applyFill="1" applyBorder="1"/>
    <xf numFmtId="0" fontId="1"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xf>
    <xf numFmtId="0" fontId="1" fillId="0" borderId="0" xfId="0" applyFont="1" applyAlignment="1">
      <alignment horizontal="center"/>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24" xfId="0" applyFont="1" applyBorder="1" applyAlignment="1">
      <alignment vertical="center" wrapText="1"/>
    </xf>
    <xf numFmtId="0" fontId="1" fillId="0" borderId="25" xfId="0" applyFont="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7" fillId="5" borderId="0" xfId="0" applyFont="1" applyFill="1" applyBorder="1" applyAlignment="1">
      <alignment horizontal="left" vertical="top" wrapText="1"/>
    </xf>
    <xf numFmtId="0" fontId="8" fillId="5" borderId="0" xfId="1" applyFont="1" applyFill="1" applyBorder="1" applyAlignment="1">
      <alignment horizontal="left" vertical="top" wrapText="1"/>
    </xf>
    <xf numFmtId="0" fontId="7" fillId="5" borderId="2" xfId="0" applyFont="1" applyFill="1" applyBorder="1" applyAlignment="1">
      <alignment horizontal="left" vertical="top" wrapText="1"/>
    </xf>
    <xf numFmtId="0" fontId="8" fillId="5" borderId="2" xfId="1" applyFont="1" applyFill="1" applyBorder="1" applyAlignment="1">
      <alignment horizontal="left" vertical="top" wrapText="1"/>
    </xf>
    <xf numFmtId="0" fontId="9" fillId="0" borderId="2" xfId="0" applyFont="1" applyBorder="1" applyAlignment="1">
      <alignment vertical="top" wrapText="1"/>
    </xf>
    <xf numFmtId="0" fontId="6" fillId="0" borderId="0" xfId="0" applyFont="1" applyAlignment="1">
      <alignment vertical="center"/>
    </xf>
    <xf numFmtId="0" fontId="5" fillId="0" borderId="0" xfId="0" applyFont="1" applyAlignment="1">
      <alignment horizontal="left" vertical="center"/>
    </xf>
    <xf numFmtId="0" fontId="1" fillId="2" borderId="3" xfId="0" applyFont="1" applyFill="1" applyBorder="1" applyAlignment="1">
      <alignment horizontal="center"/>
    </xf>
    <xf numFmtId="0" fontId="1" fillId="0" borderId="27" xfId="0" applyFont="1" applyBorder="1"/>
    <xf numFmtId="0" fontId="1" fillId="2" borderId="28" xfId="0" applyFont="1" applyFill="1" applyBorder="1" applyAlignment="1">
      <alignment horizontal="center"/>
    </xf>
    <xf numFmtId="0" fontId="1" fillId="0" borderId="29" xfId="0" applyFont="1" applyBorder="1"/>
    <xf numFmtId="0" fontId="1" fillId="0" borderId="30" xfId="0" applyFont="1" applyBorder="1"/>
    <xf numFmtId="0" fontId="1" fillId="2" borderId="31" xfId="0" applyFont="1" applyFill="1" applyBorder="1" applyAlignment="1">
      <alignment horizontal="center"/>
    </xf>
    <xf numFmtId="0" fontId="1" fillId="0" borderId="32" xfId="0" applyFont="1" applyBorder="1"/>
    <xf numFmtId="0" fontId="2" fillId="3" borderId="0"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left"/>
    </xf>
    <xf numFmtId="0" fontId="2" fillId="3" borderId="29" xfId="0" applyFont="1" applyFill="1" applyBorder="1" applyAlignment="1">
      <alignment horizontal="center"/>
    </xf>
    <xf numFmtId="0" fontId="2" fillId="3" borderId="30" xfId="0" applyFont="1" applyFill="1" applyBorder="1" applyAlignment="1">
      <alignment horizontal="center"/>
    </xf>
    <xf numFmtId="15" fontId="1" fillId="2" borderId="0" xfId="0" applyNumberFormat="1" applyFont="1" applyFill="1" applyBorder="1" applyAlignment="1">
      <alignment horizontal="left"/>
    </xf>
    <xf numFmtId="0" fontId="1" fillId="0" borderId="29" xfId="0" applyFont="1" applyBorder="1" applyAlignment="1">
      <alignment horizontal="center"/>
    </xf>
    <xf numFmtId="0" fontId="1" fillId="0" borderId="30" xfId="0" applyFont="1" applyBorder="1" applyAlignment="1">
      <alignment horizontal="center"/>
    </xf>
    <xf numFmtId="0" fontId="2" fillId="2" borderId="2" xfId="0" applyFont="1" applyFill="1" applyBorder="1"/>
    <xf numFmtId="0" fontId="1" fillId="0" borderId="0" xfId="0" applyFont="1" applyAlignment="1">
      <alignment vertical="center"/>
    </xf>
    <xf numFmtId="0" fontId="1" fillId="0" borderId="0" xfId="0" applyFont="1" applyAlignment="1">
      <alignment horizontal="justify" vertical="center"/>
    </xf>
    <xf numFmtId="15" fontId="1" fillId="2" borderId="33" xfId="0" applyNumberFormat="1" applyFont="1" applyFill="1" applyBorder="1" applyAlignment="1">
      <alignment horizontal="left"/>
    </xf>
    <xf numFmtId="0" fontId="1" fillId="2" borderId="34" xfId="0" applyFont="1" applyFill="1" applyBorder="1"/>
    <xf numFmtId="15" fontId="1" fillId="2" borderId="28" xfId="0" applyNumberFormat="1" applyFont="1" applyFill="1" applyBorder="1" applyAlignment="1">
      <alignment horizontal="left"/>
    </xf>
    <xf numFmtId="15" fontId="1" fillId="2" borderId="30" xfId="0" applyNumberFormat="1" applyFont="1" applyFill="1" applyBorder="1" applyAlignment="1">
      <alignment horizontal="left"/>
    </xf>
    <xf numFmtId="0" fontId="1" fillId="3" borderId="2" xfId="0" applyFont="1" applyFill="1" applyBorder="1" applyAlignment="1">
      <alignment horizontal="left"/>
    </xf>
    <xf numFmtId="0" fontId="1" fillId="0" borderId="29" xfId="0" applyFont="1" applyBorder="1" applyAlignment="1">
      <alignment wrapText="1"/>
    </xf>
    <xf numFmtId="0" fontId="1" fillId="0" borderId="29" xfId="0" applyFont="1" applyBorder="1" applyAlignment="1">
      <alignment horizontal="left" wrapText="1"/>
    </xf>
    <xf numFmtId="0" fontId="1" fillId="0" borderId="0" xfId="0" applyFont="1" applyAlignment="1">
      <alignment wrapText="1"/>
    </xf>
    <xf numFmtId="0" fontId="1" fillId="2" borderId="2" xfId="0" applyFont="1" applyFill="1" applyBorder="1" applyAlignment="1">
      <alignment wrapText="1"/>
    </xf>
    <xf numFmtId="0" fontId="2" fillId="3" borderId="29" xfId="0" applyFont="1" applyFill="1" applyBorder="1" applyAlignment="1">
      <alignment horizontal="left" wrapText="1"/>
    </xf>
    <xf numFmtId="0" fontId="1" fillId="0" borderId="3" xfId="0" applyFont="1" applyBorder="1" applyAlignment="1">
      <alignment wrapText="1"/>
    </xf>
    <xf numFmtId="0" fontId="1" fillId="0" borderId="28" xfId="0" applyFont="1" applyBorder="1"/>
    <xf numFmtId="0" fontId="1" fillId="2" borderId="0" xfId="0" applyFont="1" applyFill="1" applyBorder="1" applyAlignment="1">
      <alignment wrapText="1"/>
    </xf>
    <xf numFmtId="0" fontId="11" fillId="0" borderId="0" xfId="0" applyFont="1"/>
    <xf numFmtId="0" fontId="11" fillId="3" borderId="0" xfId="0" applyFont="1" applyFill="1"/>
    <xf numFmtId="0" fontId="13" fillId="0" borderId="0" xfId="0" applyFont="1"/>
    <xf numFmtId="0" fontId="11" fillId="0" borderId="0" xfId="0" applyFont="1" applyAlignment="1">
      <alignment horizontal="center"/>
    </xf>
    <xf numFmtId="0" fontId="11" fillId="3" borderId="0" xfId="0" applyFont="1" applyFill="1" applyAlignment="1">
      <alignment horizontal="center"/>
    </xf>
    <xf numFmtId="166" fontId="11" fillId="0" borderId="0" xfId="0" applyNumberFormat="1" applyFont="1" applyAlignment="1">
      <alignment horizontal="center"/>
    </xf>
    <xf numFmtId="0" fontId="11" fillId="0" borderId="0" xfId="0" quotePrefix="1" applyFont="1" applyAlignment="1">
      <alignment horizontal="center"/>
    </xf>
    <xf numFmtId="166" fontId="11" fillId="0" borderId="0" xfId="0" applyNumberFormat="1" applyFont="1"/>
    <xf numFmtId="10" fontId="11" fillId="0" borderId="0" xfId="0" applyNumberFormat="1" applyFont="1"/>
    <xf numFmtId="166" fontId="11" fillId="0" borderId="0" xfId="3" applyNumberFormat="1" applyFont="1"/>
    <xf numFmtId="0" fontId="14" fillId="0" borderId="0" xfId="0" applyFont="1"/>
    <xf numFmtId="165" fontId="11" fillId="6" borderId="0" xfId="2" applyNumberFormat="1" applyFont="1" applyFill="1"/>
    <xf numFmtId="10" fontId="11" fillId="0" borderId="0" xfId="2" applyNumberFormat="1" applyFont="1"/>
    <xf numFmtId="166" fontId="12" fillId="0" borderId="0" xfId="3" applyNumberFormat="1" applyFont="1"/>
    <xf numFmtId="0" fontId="15" fillId="4" borderId="35" xfId="0" applyFont="1" applyFill="1" applyBorder="1" applyAlignment="1"/>
    <xf numFmtId="0" fontId="15" fillId="4" borderId="36" xfId="0" applyFont="1" applyFill="1" applyBorder="1" applyAlignment="1"/>
    <xf numFmtId="0" fontId="15" fillId="4" borderId="37" xfId="0" applyFont="1" applyFill="1" applyBorder="1" applyAlignment="1"/>
    <xf numFmtId="0" fontId="15" fillId="4" borderId="7" xfId="0" applyFont="1" applyFill="1" applyBorder="1" applyAlignment="1"/>
    <xf numFmtId="0" fontId="15" fillId="4" borderId="0" xfId="0" applyFont="1" applyFill="1" applyBorder="1" applyAlignment="1"/>
    <xf numFmtId="0" fontId="15" fillId="4" borderId="38" xfId="0" applyFont="1" applyFill="1" applyBorder="1" applyAlignment="1"/>
    <xf numFmtId="14" fontId="11" fillId="0" borderId="0" xfId="0" applyNumberFormat="1" applyFont="1" applyAlignment="1">
      <alignment horizontal="center"/>
    </xf>
    <xf numFmtId="0" fontId="15" fillId="4" borderId="31" xfId="0" applyFont="1" applyFill="1" applyBorder="1" applyAlignment="1"/>
    <xf numFmtId="0" fontId="15" fillId="4" borderId="3" xfId="0" applyFont="1" applyFill="1" applyBorder="1" applyAlignment="1"/>
    <xf numFmtId="0" fontId="15" fillId="4" borderId="32" xfId="0" applyFont="1" applyFill="1" applyBorder="1" applyAlignment="1"/>
    <xf numFmtId="14" fontId="11" fillId="0" borderId="0" xfId="0" applyNumberFormat="1" applyFont="1"/>
    <xf numFmtId="0" fontId="12" fillId="0" borderId="2" xfId="0" applyFont="1" applyBorder="1" applyAlignment="1">
      <alignment horizontal="center"/>
    </xf>
    <xf numFmtId="9" fontId="12" fillId="3" borderId="17" xfId="0" applyNumberFormat="1" applyFont="1" applyFill="1" applyBorder="1"/>
    <xf numFmtId="14" fontId="12" fillId="7" borderId="0" xfId="0" applyNumberFormat="1" applyFont="1" applyFill="1" applyAlignment="1">
      <alignment horizontal="center"/>
    </xf>
    <xf numFmtId="0" fontId="11" fillId="7" borderId="0" xfId="0" applyFont="1" applyFill="1" applyAlignment="1">
      <alignment horizontal="center"/>
    </xf>
    <xf numFmtId="0" fontId="12" fillId="3" borderId="26" xfId="0" applyFont="1" applyFill="1" applyBorder="1" applyAlignment="1">
      <alignment horizontal="center"/>
    </xf>
    <xf numFmtId="0" fontId="12" fillId="3" borderId="39" xfId="0" applyFont="1" applyFill="1" applyBorder="1" applyAlignment="1">
      <alignment horizontal="center"/>
    </xf>
    <xf numFmtId="0" fontId="12" fillId="8" borderId="39" xfId="0" applyFont="1" applyFill="1" applyBorder="1" applyAlignment="1">
      <alignment horizontal="center"/>
    </xf>
    <xf numFmtId="0" fontId="12" fillId="3" borderId="39" xfId="0" applyFont="1" applyFill="1" applyBorder="1" applyAlignment="1">
      <alignment horizontal="center" wrapText="1"/>
    </xf>
    <xf numFmtId="14" fontId="12" fillId="3" borderId="39" xfId="0" applyNumberFormat="1" applyFont="1" applyFill="1" applyBorder="1" applyAlignment="1">
      <alignment horizontal="center"/>
    </xf>
    <xf numFmtId="0" fontId="11" fillId="0" borderId="39" xfId="0" applyFont="1" applyBorder="1"/>
    <xf numFmtId="15" fontId="11" fillId="0" borderId="39" xfId="0" applyNumberFormat="1" applyFont="1" applyBorder="1"/>
    <xf numFmtId="15" fontId="11" fillId="3" borderId="39" xfId="0" applyNumberFormat="1" applyFont="1" applyFill="1" applyBorder="1"/>
    <xf numFmtId="10" fontId="11" fillId="0" borderId="39" xfId="0" applyNumberFormat="1" applyFont="1" applyBorder="1"/>
    <xf numFmtId="167" fontId="11" fillId="3" borderId="39" xfId="4" applyNumberFormat="1" applyFont="1" applyFill="1" applyBorder="1"/>
    <xf numFmtId="167" fontId="11" fillId="0" borderId="39" xfId="4" applyNumberFormat="1" applyFont="1" applyBorder="1"/>
    <xf numFmtId="167" fontId="11" fillId="8" borderId="39" xfId="4" applyNumberFormat="1" applyFont="1" applyFill="1" applyBorder="1"/>
    <xf numFmtId="43" fontId="11" fillId="3" borderId="39" xfId="4" applyFont="1" applyFill="1" applyBorder="1"/>
    <xf numFmtId="43" fontId="11" fillId="8" borderId="39" xfId="4" applyFont="1" applyFill="1" applyBorder="1"/>
    <xf numFmtId="167" fontId="11" fillId="3" borderId="39" xfId="0" applyNumberFormat="1" applyFont="1" applyFill="1" applyBorder="1"/>
    <xf numFmtId="43" fontId="11" fillId="0" borderId="39" xfId="4" applyFont="1" applyBorder="1"/>
    <xf numFmtId="43" fontId="11" fillId="0" borderId="39" xfId="0" applyNumberFormat="1" applyFont="1" applyBorder="1"/>
    <xf numFmtId="10" fontId="11" fillId="0" borderId="39" xfId="2" applyNumberFormat="1" applyFont="1" applyBorder="1"/>
    <xf numFmtId="167" fontId="11" fillId="0" borderId="39" xfId="0" applyNumberFormat="1" applyFont="1" applyBorder="1"/>
    <xf numFmtId="167" fontId="11" fillId="0" borderId="26" xfId="0" applyNumberFormat="1" applyFont="1" applyBorder="1"/>
    <xf numFmtId="0" fontId="2" fillId="3" borderId="28" xfId="0" applyFont="1" applyFill="1" applyBorder="1"/>
    <xf numFmtId="0" fontId="2" fillId="3" borderId="31" xfId="0" applyFont="1" applyFill="1" applyBorder="1"/>
    <xf numFmtId="0" fontId="6" fillId="0" borderId="0" xfId="0" applyFont="1"/>
    <xf numFmtId="0" fontId="6" fillId="0" borderId="0" xfId="0" applyFont="1" applyAlignment="1">
      <alignment horizontal="center"/>
    </xf>
    <xf numFmtId="0" fontId="16" fillId="0" borderId="0" xfId="0" applyFont="1"/>
    <xf numFmtId="15" fontId="6" fillId="0" borderId="0" xfId="0" applyNumberFormat="1" applyFont="1"/>
    <xf numFmtId="0" fontId="5" fillId="3" borderId="39" xfId="0" applyFont="1" applyFill="1" applyBorder="1" applyAlignment="1">
      <alignment horizontal="center"/>
    </xf>
    <xf numFmtId="0" fontId="5" fillId="8" borderId="39" xfId="0" applyFont="1" applyFill="1" applyBorder="1" applyAlignment="1">
      <alignment horizontal="center"/>
    </xf>
    <xf numFmtId="0" fontId="6" fillId="0" borderId="39" xfId="0" applyFont="1" applyBorder="1"/>
    <xf numFmtId="15" fontId="6" fillId="0" borderId="39" xfId="0" applyNumberFormat="1" applyFont="1" applyBorder="1"/>
    <xf numFmtId="15" fontId="6" fillId="3" borderId="39" xfId="0" applyNumberFormat="1" applyFont="1" applyFill="1" applyBorder="1"/>
    <xf numFmtId="10" fontId="6" fillId="0" borderId="39" xfId="0" applyNumberFormat="1" applyFont="1" applyBorder="1"/>
    <xf numFmtId="43" fontId="6" fillId="0" borderId="39" xfId="4" applyFont="1" applyBorder="1"/>
    <xf numFmtId="167" fontId="6" fillId="3" borderId="39" xfId="4" applyNumberFormat="1" applyFont="1" applyFill="1" applyBorder="1"/>
    <xf numFmtId="43" fontId="6" fillId="3" borderId="39" xfId="4" applyFont="1" applyFill="1" applyBorder="1"/>
    <xf numFmtId="167" fontId="6" fillId="0" borderId="39" xfId="4" applyNumberFormat="1" applyFont="1" applyBorder="1"/>
    <xf numFmtId="167" fontId="6" fillId="8" borderId="39" xfId="4" applyNumberFormat="1" applyFont="1" applyFill="1" applyBorder="1"/>
    <xf numFmtId="43" fontId="6" fillId="8" borderId="39" xfId="4" applyFont="1" applyFill="1" applyBorder="1"/>
    <xf numFmtId="167" fontId="6" fillId="3" borderId="39" xfId="0" applyNumberFormat="1" applyFont="1" applyFill="1" applyBorder="1"/>
    <xf numFmtId="0" fontId="18" fillId="0" borderId="2" xfId="0" applyFont="1" applyBorder="1"/>
    <xf numFmtId="0" fontId="2" fillId="9" borderId="2" xfId="0" applyFont="1" applyFill="1" applyBorder="1" applyAlignment="1">
      <alignment horizontal="center"/>
    </xf>
    <xf numFmtId="0" fontId="17" fillId="9" borderId="2" xfId="0" applyFont="1" applyFill="1" applyBorder="1" applyAlignment="1">
      <alignment horizontal="center"/>
    </xf>
    <xf numFmtId="167" fontId="6" fillId="0" borderId="0" xfId="0" applyNumberFormat="1" applyFont="1"/>
    <xf numFmtId="0" fontId="2" fillId="4" borderId="31" xfId="0" applyFont="1" applyFill="1" applyBorder="1" applyAlignment="1">
      <alignment horizontal="center"/>
    </xf>
    <xf numFmtId="0" fontId="2" fillId="4" borderId="3" xfId="0" applyFont="1" applyFill="1" applyBorder="1" applyAlignment="1">
      <alignment horizontal="left" wrapText="1"/>
    </xf>
    <xf numFmtId="0" fontId="17" fillId="4" borderId="2" xfId="0" applyFont="1" applyFill="1" applyBorder="1" applyAlignment="1">
      <alignment horizontal="center"/>
    </xf>
    <xf numFmtId="0" fontId="2" fillId="4" borderId="2" xfId="0" applyFont="1" applyFill="1" applyBorder="1" applyAlignment="1">
      <alignment horizontal="center"/>
    </xf>
    <xf numFmtId="0" fontId="2" fillId="4" borderId="0" xfId="0" applyFont="1" applyFill="1" applyBorder="1" applyAlignment="1">
      <alignment horizontal="center"/>
    </xf>
    <xf numFmtId="0" fontId="2" fillId="4" borderId="27" xfId="0" applyFont="1" applyFill="1" applyBorder="1" applyAlignment="1">
      <alignment horizontal="center"/>
    </xf>
    <xf numFmtId="0" fontId="2" fillId="4" borderId="0" xfId="0" applyFont="1" applyFill="1"/>
    <xf numFmtId="0" fontId="2" fillId="4" borderId="29" xfId="0" applyFont="1" applyFill="1" applyBorder="1" applyAlignment="1">
      <alignment horizontal="left" wrapText="1"/>
    </xf>
    <xf numFmtId="0" fontId="12" fillId="0" borderId="0" xfId="0" applyFont="1" applyAlignment="1">
      <alignment horizontal="center"/>
    </xf>
    <xf numFmtId="0" fontId="20" fillId="4" borderId="35" xfId="0" applyFont="1" applyFill="1" applyBorder="1" applyAlignment="1"/>
    <xf numFmtId="10" fontId="20" fillId="4" borderId="36" xfId="0" applyNumberFormat="1" applyFont="1" applyFill="1" applyBorder="1" applyAlignment="1"/>
    <xf numFmtId="0" fontId="20" fillId="4" borderId="37" xfId="0" applyFont="1" applyFill="1" applyBorder="1" applyAlignment="1"/>
    <xf numFmtId="0" fontId="20" fillId="4" borderId="7" xfId="0" applyFont="1" applyFill="1" applyBorder="1" applyAlignment="1"/>
    <xf numFmtId="10" fontId="20" fillId="4" borderId="0" xfId="0" applyNumberFormat="1" applyFont="1" applyFill="1" applyBorder="1" applyAlignment="1"/>
    <xf numFmtId="0" fontId="20" fillId="4" borderId="38" xfId="0" applyFont="1" applyFill="1" applyBorder="1" applyAlignment="1"/>
    <xf numFmtId="0" fontId="20" fillId="4" borderId="0" xfId="0" applyFont="1" applyFill="1" applyBorder="1" applyAlignment="1"/>
    <xf numFmtId="0" fontId="20" fillId="4" borderId="31" xfId="0" applyFont="1" applyFill="1" applyBorder="1" applyAlignment="1"/>
    <xf numFmtId="0" fontId="20" fillId="4" borderId="3" xfId="0" applyFont="1" applyFill="1" applyBorder="1" applyAlignment="1"/>
    <xf numFmtId="0" fontId="20" fillId="4" borderId="32" xfId="0" applyFont="1" applyFill="1" applyBorder="1" applyAlignment="1"/>
    <xf numFmtId="0" fontId="5" fillId="0" borderId="2" xfId="0" applyFont="1" applyBorder="1"/>
    <xf numFmtId="9" fontId="5" fillId="3" borderId="17" xfId="0" applyNumberFormat="1" applyFont="1" applyFill="1" applyBorder="1"/>
    <xf numFmtId="0" fontId="5" fillId="3" borderId="40" xfId="0" applyFont="1" applyFill="1" applyBorder="1" applyAlignment="1">
      <alignment horizontal="center"/>
    </xf>
    <xf numFmtId="0" fontId="5" fillId="3" borderId="41" xfId="0" applyFont="1" applyFill="1" applyBorder="1" applyAlignment="1">
      <alignment horizontal="center"/>
    </xf>
    <xf numFmtId="0" fontId="5" fillId="3" borderId="42" xfId="0" applyFont="1" applyFill="1" applyBorder="1" applyAlignment="1">
      <alignment horizontal="center"/>
    </xf>
    <xf numFmtId="0" fontId="5" fillId="3" borderId="43" xfId="0" applyFont="1" applyFill="1" applyBorder="1" applyAlignment="1">
      <alignment horizontal="center"/>
    </xf>
    <xf numFmtId="168" fontId="6" fillId="0" borderId="39" xfId="4" applyNumberFormat="1" applyFont="1" applyBorder="1"/>
    <xf numFmtId="167" fontId="6" fillId="0" borderId="39" xfId="0" applyNumberFormat="1" applyFont="1" applyBorder="1"/>
    <xf numFmtId="167" fontId="6" fillId="0" borderId="42" xfId="0" applyNumberFormat="1" applyFont="1" applyBorder="1"/>
    <xf numFmtId="167" fontId="6" fillId="0" borderId="43" xfId="0" applyNumberFormat="1" applyFont="1" applyBorder="1"/>
    <xf numFmtId="43" fontId="6" fillId="0" borderId="39" xfId="0" applyNumberFormat="1" applyFont="1" applyBorder="1"/>
    <xf numFmtId="167" fontId="6" fillId="0" borderId="44" xfId="0" applyNumberFormat="1" applyFont="1" applyBorder="1"/>
    <xf numFmtId="167" fontId="6" fillId="0" borderId="45" xfId="0" applyNumberFormat="1" applyFont="1" applyBorder="1"/>
    <xf numFmtId="15" fontId="5" fillId="3" borderId="0" xfId="0" applyNumberFormat="1" applyFont="1" applyFill="1"/>
    <xf numFmtId="10" fontId="6" fillId="0" borderId="0" xfId="0" applyNumberFormat="1" applyFont="1"/>
    <xf numFmtId="167" fontId="6" fillId="3" borderId="0" xfId="4" applyNumberFormat="1" applyFont="1" applyFill="1"/>
    <xf numFmtId="167" fontId="6" fillId="0" borderId="0" xfId="4" applyNumberFormat="1" applyFont="1"/>
    <xf numFmtId="167" fontId="6" fillId="8" borderId="0" xfId="4" applyNumberFormat="1" applyFont="1" applyFill="1"/>
    <xf numFmtId="43" fontId="6" fillId="3" borderId="0" xfId="4" applyFont="1" applyFill="1"/>
    <xf numFmtId="43" fontId="6" fillId="8" borderId="0" xfId="4" applyFont="1" applyFill="1"/>
    <xf numFmtId="167" fontId="6" fillId="3" borderId="0" xfId="0" applyNumberFormat="1" applyFont="1" applyFill="1"/>
    <xf numFmtId="43" fontId="6" fillId="0" borderId="0" xfId="4" applyFont="1"/>
    <xf numFmtId="43" fontId="6" fillId="0" borderId="0" xfId="0" applyNumberFormat="1" applyFont="1"/>
    <xf numFmtId="0" fontId="2" fillId="3" borderId="31" xfId="0" applyFont="1" applyFill="1" applyBorder="1" applyAlignment="1">
      <alignment horizontal="center"/>
    </xf>
    <xf numFmtId="0" fontId="2" fillId="3" borderId="3" xfId="0" applyFont="1" applyFill="1" applyBorder="1" applyAlignment="1">
      <alignment horizontal="left" wrapText="1"/>
    </xf>
    <xf numFmtId="0" fontId="2" fillId="3" borderId="27" xfId="0" applyFont="1" applyFill="1" applyBorder="1" applyAlignment="1">
      <alignment horizontal="center"/>
    </xf>
    <xf numFmtId="0" fontId="17" fillId="3" borderId="2" xfId="0" applyFont="1" applyFill="1" applyBorder="1" applyAlignment="1">
      <alignment horizontal="center"/>
    </xf>
    <xf numFmtId="0" fontId="1" fillId="0" borderId="0" xfId="0" applyFont="1" applyBorder="1" applyAlignment="1">
      <alignment wrapText="1"/>
    </xf>
    <xf numFmtId="0" fontId="1" fillId="2" borderId="28" xfId="0" quotePrefix="1" applyFont="1" applyFill="1" applyBorder="1" applyAlignment="1">
      <alignment horizontal="center"/>
    </xf>
    <xf numFmtId="0" fontId="2" fillId="3" borderId="0" xfId="0" applyFont="1" applyFill="1" applyBorder="1" applyAlignment="1">
      <alignment horizontal="left" wrapText="1"/>
    </xf>
    <xf numFmtId="0" fontId="1" fillId="4" borderId="0" xfId="0" applyFont="1" applyFill="1" applyBorder="1" applyAlignment="1">
      <alignment wrapText="1"/>
    </xf>
    <xf numFmtId="0" fontId="1" fillId="2" borderId="31" xfId="0" quotePrefix="1" applyFont="1" applyFill="1" applyBorder="1" applyAlignment="1">
      <alignment horizontal="center"/>
    </xf>
    <xf numFmtId="0" fontId="2" fillId="0" borderId="0" xfId="0" applyFont="1" applyAlignment="1">
      <alignment horizontal="center"/>
    </xf>
    <xf numFmtId="0" fontId="2" fillId="3" borderId="0" xfId="0" applyFont="1" applyFill="1" applyBorder="1" applyAlignment="1">
      <alignment horizontal="left"/>
    </xf>
    <xf numFmtId="0" fontId="1" fillId="2" borderId="29" xfId="0" applyFont="1" applyFill="1" applyBorder="1"/>
    <xf numFmtId="0" fontId="2" fillId="2" borderId="31" xfId="0" applyFont="1" applyFill="1" applyBorder="1"/>
    <xf numFmtId="0" fontId="1" fillId="2" borderId="3" xfId="0" applyFont="1" applyFill="1" applyBorder="1"/>
    <xf numFmtId="0" fontId="2" fillId="2" borderId="28" xfId="0" applyFont="1" applyFill="1" applyBorder="1"/>
    <xf numFmtId="0" fontId="1" fillId="2" borderId="0" xfId="0" quotePrefix="1" applyFont="1" applyFill="1" applyBorder="1" applyAlignment="1">
      <alignment horizontal="center"/>
    </xf>
    <xf numFmtId="0" fontId="21" fillId="0" borderId="0" xfId="0" applyFont="1" applyAlignment="1">
      <alignment vertical="center"/>
    </xf>
    <xf numFmtId="0" fontId="11" fillId="0" borderId="0" xfId="0" applyFont="1" applyAlignment="1">
      <alignment horizontal="left" vertical="center" indent="4"/>
    </xf>
    <xf numFmtId="0" fontId="11" fillId="0" borderId="0" xfId="0" applyFont="1" applyAlignment="1">
      <alignment horizontal="left" vertical="center" indent="8"/>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24" fillId="0" borderId="0" xfId="0" applyFont="1"/>
    <xf numFmtId="0" fontId="2" fillId="0" borderId="29" xfId="0" applyFont="1" applyBorder="1" applyAlignment="1">
      <alignment wrapText="1"/>
    </xf>
    <xf numFmtId="0" fontId="1" fillId="2" borderId="26"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wrapText="1"/>
    </xf>
    <xf numFmtId="0" fontId="2" fillId="0" borderId="0" xfId="0" applyFont="1" applyAlignment="1">
      <alignment horizontal="center"/>
    </xf>
    <xf numFmtId="0" fontId="12" fillId="0" borderId="0" xfId="0" applyFont="1" applyAlignment="1">
      <alignment horizontal="center"/>
    </xf>
  </cellXfs>
  <cellStyles count="5">
    <cellStyle name="Comma 2" xfId="3" xr:uid="{C0B1E31B-EB0C-49EC-80FE-170CC1BD115B}"/>
    <cellStyle name="Comma 3" xfId="4" xr:uid="{50183303-A8E9-4C48-AF5B-5B476968751F}"/>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resource.cdn.icai.org/35939aasb25441a.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06A7-299E-4CC6-A391-DD6A60C9C226}">
  <sheetPr>
    <tabColor rgb="FF0070C0"/>
    <pageSetUpPr fitToPage="1"/>
  </sheetPr>
  <dimension ref="A2:F64"/>
  <sheetViews>
    <sheetView showGridLines="0" topLeftCell="A3" zoomScaleNormal="100" workbookViewId="0">
      <pane xSplit="2" ySplit="3" topLeftCell="C6" activePane="bottomRight" state="frozen"/>
      <selection activeCell="B7" sqref="B7"/>
      <selection pane="topRight" activeCell="B7" sqref="B7"/>
      <selection pane="bottomLeft" activeCell="B7" sqref="B7"/>
      <selection pane="bottomRight" activeCell="B1" sqref="B1"/>
    </sheetView>
  </sheetViews>
  <sheetFormatPr defaultColWidth="9.1796875" defaultRowHeight="14.5" x14ac:dyDescent="0.35"/>
  <cols>
    <col min="1" max="2" width="13.7265625" style="1" customWidth="1"/>
    <col min="3" max="3" width="66.81640625" style="1" customWidth="1"/>
    <col min="4" max="5" width="1.26953125" style="1" customWidth="1"/>
    <col min="6" max="6" width="10.7265625" style="48" hidden="1" customWidth="1"/>
    <col min="7" max="16384" width="9.1796875" style="1"/>
  </cols>
  <sheetData>
    <row r="2" spans="1:6" x14ac:dyDescent="0.35">
      <c r="A2" s="223" t="s">
        <v>0</v>
      </c>
      <c r="B2" s="220"/>
      <c r="C2" s="17"/>
      <c r="D2" s="17"/>
      <c r="E2" s="17"/>
      <c r="F2" s="17"/>
    </row>
    <row r="3" spans="1:6" x14ac:dyDescent="0.35">
      <c r="A3" s="221" t="s">
        <v>2</v>
      </c>
      <c r="B3" s="222"/>
      <c r="C3" s="220"/>
      <c r="D3" s="220"/>
      <c r="E3" s="220"/>
      <c r="F3" s="220"/>
    </row>
    <row r="5" spans="1:6" x14ac:dyDescent="0.35">
      <c r="A5" s="2" t="s">
        <v>45</v>
      </c>
      <c r="B5" s="2" t="s">
        <v>97</v>
      </c>
      <c r="C5" s="2" t="s">
        <v>57</v>
      </c>
      <c r="F5" s="2" t="s">
        <v>58</v>
      </c>
    </row>
    <row r="6" spans="1:6" ht="8.15" customHeight="1" x14ac:dyDescent="0.35">
      <c r="A6" s="3"/>
      <c r="B6" s="4"/>
      <c r="C6" s="4"/>
      <c r="F6" s="49"/>
    </row>
    <row r="7" spans="1:6" s="11" customFormat="1" x14ac:dyDescent="0.35">
      <c r="A7" s="10" t="s">
        <v>377</v>
      </c>
      <c r="B7" s="10"/>
      <c r="C7" s="12" t="s">
        <v>59</v>
      </c>
      <c r="F7" s="10"/>
    </row>
    <row r="8" spans="1:6" x14ac:dyDescent="0.35">
      <c r="A8" s="13"/>
      <c r="B8" s="13">
        <v>1</v>
      </c>
      <c r="C8" s="6" t="s">
        <v>71</v>
      </c>
      <c r="F8" s="7" t="s">
        <v>100</v>
      </c>
    </row>
    <row r="9" spans="1:6" x14ac:dyDescent="0.35">
      <c r="A9" s="13"/>
      <c r="B9" s="13">
        <v>2</v>
      </c>
      <c r="C9" s="25" t="s">
        <v>72</v>
      </c>
      <c r="F9" s="7" t="s">
        <v>100</v>
      </c>
    </row>
    <row r="10" spans="1:6" s="11" customFormat="1" x14ac:dyDescent="0.35">
      <c r="A10" s="10" t="s">
        <v>842</v>
      </c>
      <c r="B10" s="10"/>
      <c r="C10" s="12" t="s">
        <v>73</v>
      </c>
      <c r="F10" s="10"/>
    </row>
    <row r="11" spans="1:6" x14ac:dyDescent="0.35">
      <c r="A11" s="13"/>
      <c r="B11" s="13">
        <v>3</v>
      </c>
      <c r="C11" s="6" t="s">
        <v>96</v>
      </c>
      <c r="F11" s="7" t="s">
        <v>100</v>
      </c>
    </row>
    <row r="12" spans="1:6" x14ac:dyDescent="0.35">
      <c r="A12" s="13"/>
      <c r="B12" s="13">
        <v>4</v>
      </c>
      <c r="C12" s="6" t="s">
        <v>74</v>
      </c>
      <c r="F12" s="7" t="s">
        <v>100</v>
      </c>
    </row>
    <row r="13" spans="1:6" x14ac:dyDescent="0.35">
      <c r="A13" s="13"/>
      <c r="B13" s="13">
        <v>5</v>
      </c>
      <c r="C13" s="25" t="s">
        <v>126</v>
      </c>
      <c r="F13" s="7" t="s">
        <v>100</v>
      </c>
    </row>
    <row r="14" spans="1:6" s="11" customFormat="1" x14ac:dyDescent="0.35">
      <c r="A14" s="10" t="s">
        <v>843</v>
      </c>
      <c r="B14" s="10"/>
      <c r="C14" s="12" t="s">
        <v>266</v>
      </c>
      <c r="F14" s="10"/>
    </row>
    <row r="15" spans="1:6" x14ac:dyDescent="0.35">
      <c r="A15" s="13"/>
      <c r="B15" s="13">
        <v>6</v>
      </c>
      <c r="C15" s="25" t="s">
        <v>183</v>
      </c>
      <c r="F15" s="7" t="s">
        <v>100</v>
      </c>
    </row>
    <row r="16" spans="1:6" x14ac:dyDescent="0.35">
      <c r="A16" s="13"/>
      <c r="B16" s="13">
        <v>7</v>
      </c>
      <c r="C16" s="25" t="s">
        <v>184</v>
      </c>
      <c r="F16" s="7" t="s">
        <v>100</v>
      </c>
    </row>
    <row r="17" spans="1:6" s="11" customFormat="1" x14ac:dyDescent="0.35">
      <c r="A17" s="10" t="s">
        <v>844</v>
      </c>
      <c r="B17" s="10"/>
      <c r="C17" s="12" t="s">
        <v>267</v>
      </c>
      <c r="F17" s="10"/>
    </row>
    <row r="18" spans="1:6" x14ac:dyDescent="0.35">
      <c r="A18" s="13"/>
      <c r="B18" s="13">
        <v>8</v>
      </c>
      <c r="C18" s="25" t="s">
        <v>265</v>
      </c>
      <c r="F18" s="7" t="s">
        <v>100</v>
      </c>
    </row>
    <row r="19" spans="1:6" s="11" customFormat="1" x14ac:dyDescent="0.35">
      <c r="A19" s="10" t="s">
        <v>635</v>
      </c>
      <c r="B19" s="10"/>
      <c r="C19" s="12" t="s">
        <v>840</v>
      </c>
      <c r="F19" s="10"/>
    </row>
    <row r="20" spans="1:6" x14ac:dyDescent="0.35">
      <c r="A20" s="13"/>
      <c r="B20" s="13" t="s">
        <v>853</v>
      </c>
      <c r="C20" s="25" t="s">
        <v>852</v>
      </c>
      <c r="F20" s="7" t="s">
        <v>100</v>
      </c>
    </row>
    <row r="21" spans="1:6" x14ac:dyDescent="0.35">
      <c r="A21" s="13"/>
      <c r="B21" s="13">
        <v>10</v>
      </c>
      <c r="C21" s="25" t="s">
        <v>839</v>
      </c>
      <c r="F21" s="7" t="s">
        <v>100</v>
      </c>
    </row>
    <row r="22" spans="1:6" x14ac:dyDescent="0.35">
      <c r="A22" s="13"/>
      <c r="B22" s="13">
        <v>11</v>
      </c>
      <c r="C22" s="25" t="s">
        <v>695</v>
      </c>
      <c r="F22" s="7" t="s">
        <v>100</v>
      </c>
    </row>
    <row r="23" spans="1:6" x14ac:dyDescent="0.35">
      <c r="A23" s="13"/>
      <c r="B23" s="13">
        <v>12</v>
      </c>
      <c r="C23" s="25" t="s">
        <v>696</v>
      </c>
      <c r="F23" s="7" t="s">
        <v>100</v>
      </c>
    </row>
    <row r="24" spans="1:6" x14ac:dyDescent="0.35">
      <c r="A24" s="13"/>
      <c r="B24" s="13">
        <v>13</v>
      </c>
      <c r="C24" s="25" t="s">
        <v>937</v>
      </c>
      <c r="F24" s="7" t="s">
        <v>100</v>
      </c>
    </row>
    <row r="25" spans="1:6" x14ac:dyDescent="0.35">
      <c r="A25" s="13"/>
      <c r="B25" s="13">
        <v>14</v>
      </c>
      <c r="C25" s="25" t="s">
        <v>880</v>
      </c>
      <c r="F25" s="7" t="s">
        <v>100</v>
      </c>
    </row>
    <row r="26" spans="1:6" x14ac:dyDescent="0.35">
      <c r="A26" s="13"/>
      <c r="B26" s="13">
        <v>15</v>
      </c>
      <c r="C26" s="25" t="s">
        <v>697</v>
      </c>
      <c r="F26" s="7" t="s">
        <v>100</v>
      </c>
    </row>
    <row r="27" spans="1:6" s="11" customFormat="1" x14ac:dyDescent="0.35">
      <c r="A27" s="10" t="s">
        <v>845</v>
      </c>
      <c r="B27" s="10"/>
      <c r="C27" s="12" t="s">
        <v>841</v>
      </c>
      <c r="F27" s="10"/>
    </row>
    <row r="28" spans="1:6" x14ac:dyDescent="0.35">
      <c r="A28" s="13"/>
      <c r="B28" s="13">
        <v>1</v>
      </c>
      <c r="C28" s="25" t="s">
        <v>698</v>
      </c>
      <c r="F28" s="7" t="s">
        <v>100</v>
      </c>
    </row>
    <row r="29" spans="1:6" x14ac:dyDescent="0.35">
      <c r="A29" s="13"/>
      <c r="B29" s="13">
        <v>2</v>
      </c>
      <c r="C29" s="25" t="s">
        <v>706</v>
      </c>
      <c r="F29" s="7" t="s">
        <v>100</v>
      </c>
    </row>
    <row r="30" spans="1:6" x14ac:dyDescent="0.35">
      <c r="A30" s="13"/>
      <c r="B30" s="13">
        <v>3</v>
      </c>
      <c r="C30" s="25" t="s">
        <v>699</v>
      </c>
      <c r="F30" s="7" t="s">
        <v>100</v>
      </c>
    </row>
    <row r="31" spans="1:6" x14ac:dyDescent="0.35">
      <c r="A31" s="13"/>
      <c r="B31" s="13">
        <v>4</v>
      </c>
      <c r="C31" s="31" t="s">
        <v>700</v>
      </c>
      <c r="F31" s="7" t="s">
        <v>100</v>
      </c>
    </row>
    <row r="32" spans="1:6" x14ac:dyDescent="0.35">
      <c r="A32" s="13"/>
      <c r="B32" s="13">
        <v>5</v>
      </c>
      <c r="C32" s="31" t="s">
        <v>1032</v>
      </c>
      <c r="F32" s="7" t="s">
        <v>100</v>
      </c>
    </row>
    <row r="33" spans="1:6" x14ac:dyDescent="0.35">
      <c r="A33" s="13"/>
      <c r="B33" s="13">
        <v>6</v>
      </c>
      <c r="C33" s="31" t="s">
        <v>1060</v>
      </c>
      <c r="F33" s="7" t="s">
        <v>100</v>
      </c>
    </row>
    <row r="34" spans="1:6" s="11" customFormat="1" x14ac:dyDescent="0.35">
      <c r="A34" s="10" t="s">
        <v>846</v>
      </c>
      <c r="B34" s="10"/>
      <c r="C34" s="12" t="s">
        <v>847</v>
      </c>
      <c r="F34" s="10"/>
    </row>
    <row r="35" spans="1:6" x14ac:dyDescent="0.35">
      <c r="A35" s="13"/>
      <c r="B35" s="13">
        <v>1</v>
      </c>
      <c r="C35" s="31" t="s">
        <v>707</v>
      </c>
      <c r="F35" s="7" t="s">
        <v>100</v>
      </c>
    </row>
    <row r="36" spans="1:6" x14ac:dyDescent="0.35">
      <c r="A36" s="13"/>
      <c r="B36" s="13">
        <v>2</v>
      </c>
      <c r="C36" s="31" t="s">
        <v>848</v>
      </c>
      <c r="F36" s="7" t="s">
        <v>100</v>
      </c>
    </row>
    <row r="37" spans="1:6" x14ac:dyDescent="0.35">
      <c r="A37" s="13"/>
      <c r="B37" s="13">
        <v>3</v>
      </c>
      <c r="C37" s="31" t="s">
        <v>849</v>
      </c>
      <c r="F37" s="7" t="s">
        <v>100</v>
      </c>
    </row>
    <row r="38" spans="1:6" x14ac:dyDescent="0.35">
      <c r="A38" s="13"/>
      <c r="B38" s="13">
        <v>4</v>
      </c>
      <c r="C38" s="31" t="s">
        <v>1169</v>
      </c>
      <c r="F38" s="7" t="s">
        <v>100</v>
      </c>
    </row>
    <row r="39" spans="1:6" s="11" customFormat="1" x14ac:dyDescent="0.35">
      <c r="A39" s="10" t="s">
        <v>850</v>
      </c>
      <c r="B39" s="10"/>
      <c r="C39" s="12" t="s">
        <v>1185</v>
      </c>
      <c r="F39" s="10"/>
    </row>
    <row r="40" spans="1:6" x14ac:dyDescent="0.35">
      <c r="A40" s="13"/>
      <c r="B40" s="13">
        <v>1</v>
      </c>
      <c r="C40" s="31" t="s">
        <v>1186</v>
      </c>
      <c r="F40" s="7" t="s">
        <v>100</v>
      </c>
    </row>
    <row r="41" spans="1:6" s="11" customFormat="1" x14ac:dyDescent="0.35">
      <c r="A41" s="10" t="s">
        <v>1061</v>
      </c>
      <c r="B41" s="10"/>
      <c r="C41" s="12" t="s">
        <v>1187</v>
      </c>
      <c r="F41" s="10"/>
    </row>
    <row r="42" spans="1:6" x14ac:dyDescent="0.35">
      <c r="A42" s="13"/>
      <c r="B42" s="13">
        <v>1</v>
      </c>
      <c r="C42" s="31" t="s">
        <v>1188</v>
      </c>
      <c r="F42" s="7" t="s">
        <v>100</v>
      </c>
    </row>
    <row r="43" spans="1:6" s="11" customFormat="1" x14ac:dyDescent="0.35">
      <c r="A43" s="10" t="s">
        <v>1069</v>
      </c>
      <c r="B43" s="10"/>
      <c r="C43" s="12" t="s">
        <v>851</v>
      </c>
      <c r="F43" s="10"/>
    </row>
    <row r="44" spans="1:6" x14ac:dyDescent="0.35">
      <c r="A44" s="13"/>
      <c r="B44" s="13">
        <v>1</v>
      </c>
      <c r="C44" s="31" t="s">
        <v>701</v>
      </c>
      <c r="F44" s="50"/>
    </row>
    <row r="45" spans="1:6" x14ac:dyDescent="0.35">
      <c r="A45" s="13"/>
      <c r="B45" s="13">
        <v>2</v>
      </c>
      <c r="C45" s="31" t="s">
        <v>702</v>
      </c>
      <c r="F45" s="50"/>
    </row>
    <row r="46" spans="1:6" x14ac:dyDescent="0.35">
      <c r="A46" s="13"/>
      <c r="B46" s="13">
        <v>3</v>
      </c>
      <c r="C46" s="31" t="s">
        <v>703</v>
      </c>
      <c r="F46" s="50"/>
    </row>
    <row r="47" spans="1:6" x14ac:dyDescent="0.35">
      <c r="A47" s="13"/>
      <c r="B47" s="13">
        <v>4</v>
      </c>
      <c r="C47" s="31" t="s">
        <v>704</v>
      </c>
      <c r="F47" s="50"/>
    </row>
    <row r="48" spans="1:6" s="11" customFormat="1" x14ac:dyDescent="0.35">
      <c r="A48" s="10" t="s">
        <v>1189</v>
      </c>
      <c r="B48" s="10"/>
      <c r="C48" s="12" t="s">
        <v>1068</v>
      </c>
      <c r="F48" s="10"/>
    </row>
    <row r="49" spans="1:6" x14ac:dyDescent="0.35">
      <c r="A49" s="13"/>
      <c r="B49" s="13">
        <v>1</v>
      </c>
      <c r="C49" s="31" t="s">
        <v>1062</v>
      </c>
      <c r="F49" s="50"/>
    </row>
    <row r="50" spans="1:6" x14ac:dyDescent="0.35">
      <c r="A50" s="13"/>
      <c r="B50" s="13">
        <v>2</v>
      </c>
      <c r="C50" s="31" t="s">
        <v>1063</v>
      </c>
      <c r="F50" s="50"/>
    </row>
    <row r="51" spans="1:6" x14ac:dyDescent="0.35">
      <c r="A51" s="13"/>
      <c r="B51" s="13">
        <v>3</v>
      </c>
      <c r="C51" s="31" t="s">
        <v>1064</v>
      </c>
      <c r="F51" s="50"/>
    </row>
    <row r="52" spans="1:6" x14ac:dyDescent="0.35">
      <c r="A52" s="13"/>
      <c r="B52" s="13">
        <v>4</v>
      </c>
      <c r="C52" s="31" t="s">
        <v>1066</v>
      </c>
      <c r="F52" s="50"/>
    </row>
    <row r="53" spans="1:6" x14ac:dyDescent="0.35">
      <c r="A53" s="13"/>
      <c r="B53" s="13">
        <v>5</v>
      </c>
      <c r="C53" s="31" t="s">
        <v>1067</v>
      </c>
      <c r="F53" s="50"/>
    </row>
    <row r="54" spans="1:6" x14ac:dyDescent="0.35">
      <c r="A54" s="13"/>
      <c r="B54" s="13">
        <v>6</v>
      </c>
      <c r="C54" s="31" t="s">
        <v>1065</v>
      </c>
      <c r="F54" s="50"/>
    </row>
    <row r="55" spans="1:6" s="11" customFormat="1" x14ac:dyDescent="0.35">
      <c r="A55" s="10" t="s">
        <v>1190</v>
      </c>
      <c r="B55" s="10"/>
      <c r="C55" s="12" t="s">
        <v>1070</v>
      </c>
      <c r="F55" s="10"/>
    </row>
    <row r="56" spans="1:6" x14ac:dyDescent="0.35">
      <c r="A56" s="13"/>
      <c r="B56" s="13">
        <v>1</v>
      </c>
      <c r="C56" s="31" t="s">
        <v>1071</v>
      </c>
      <c r="F56" s="50" t="s">
        <v>100</v>
      </c>
    </row>
    <row r="57" spans="1:6" x14ac:dyDescent="0.35">
      <c r="A57" s="13"/>
      <c r="B57" s="13">
        <v>2</v>
      </c>
      <c r="C57" s="31" t="s">
        <v>1072</v>
      </c>
      <c r="F57" s="50" t="s">
        <v>100</v>
      </c>
    </row>
    <row r="58" spans="1:6" x14ac:dyDescent="0.35">
      <c r="A58" s="13"/>
      <c r="B58" s="13">
        <v>3</v>
      </c>
      <c r="C58" s="31" t="s">
        <v>1073</v>
      </c>
      <c r="F58" s="50" t="s">
        <v>100</v>
      </c>
    </row>
    <row r="59" spans="1:6" x14ac:dyDescent="0.35">
      <c r="A59" s="13"/>
      <c r="B59" s="13">
        <v>4</v>
      </c>
      <c r="C59" s="25" t="s">
        <v>705</v>
      </c>
      <c r="F59" s="50" t="s">
        <v>100</v>
      </c>
    </row>
    <row r="60" spans="1:6" s="11" customFormat="1" x14ac:dyDescent="0.35">
      <c r="A60" s="71"/>
      <c r="B60" s="71"/>
      <c r="C60" s="219"/>
      <c r="F60" s="71"/>
    </row>
    <row r="61" spans="1:6" s="4" customFormat="1" x14ac:dyDescent="0.35">
      <c r="C61" s="1" t="s">
        <v>55</v>
      </c>
      <c r="F61" s="51"/>
    </row>
    <row r="62" spans="1:6" x14ac:dyDescent="0.35">
      <c r="C62" s="1" t="s">
        <v>56</v>
      </c>
    </row>
    <row r="63" spans="1:6" x14ac:dyDescent="0.35">
      <c r="A63" s="8"/>
      <c r="B63" s="8"/>
      <c r="C63" s="8"/>
      <c r="D63" s="8"/>
      <c r="E63" s="8"/>
      <c r="F63" s="52"/>
    </row>
    <row r="64" spans="1:6" x14ac:dyDescent="0.35">
      <c r="C64" s="218" t="s">
        <v>43</v>
      </c>
    </row>
  </sheetData>
  <pageMargins left="0.39370078740157483" right="0.39370078740157483" top="0.39370078740157483" bottom="0.39370078740157483" header="0.39370078740157483" footer="0.3937007874015748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B27A-C756-4B28-AF3F-AD6F2338CAEC}">
  <sheetPr>
    <tabColor rgb="FF00B0F0"/>
    <pageSetUpPr fitToPage="1"/>
  </sheetPr>
  <dimension ref="A2:J136"/>
  <sheetViews>
    <sheetView showGridLines="0" tabSelected="1" topLeftCell="A9" workbookViewId="0">
      <selection activeCell="J18" sqref="J18"/>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208</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x14ac:dyDescent="0.35">
      <c r="A6" s="79" t="s">
        <v>49</v>
      </c>
      <c r="B6" s="90" t="s">
        <v>652</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64" t="s">
        <v>632</v>
      </c>
      <c r="D11" s="164" t="s">
        <v>323</v>
      </c>
      <c r="E11" s="10" t="s">
        <v>276</v>
      </c>
      <c r="F11" s="10" t="s">
        <v>635</v>
      </c>
      <c r="G11" s="164" t="s">
        <v>277</v>
      </c>
      <c r="H11" s="71"/>
      <c r="I11" s="10" t="s">
        <v>292</v>
      </c>
      <c r="J11" s="10" t="s">
        <v>411</v>
      </c>
    </row>
    <row r="12" spans="1:10" s="173" customFormat="1" x14ac:dyDescent="0.35">
      <c r="A12" s="167"/>
      <c r="B12" s="168"/>
      <c r="C12" s="169" t="s">
        <v>638</v>
      </c>
      <c r="D12" s="169" t="s">
        <v>638</v>
      </c>
      <c r="E12" s="170"/>
      <c r="F12" s="170"/>
      <c r="G12" s="169" t="s">
        <v>638</v>
      </c>
      <c r="H12" s="171"/>
      <c r="I12" s="172"/>
      <c r="J12" s="172"/>
    </row>
    <row r="13" spans="1:10" x14ac:dyDescent="0.35">
      <c r="A13" s="69">
        <v>1</v>
      </c>
      <c r="B13" s="92" t="s">
        <v>280</v>
      </c>
      <c r="C13" s="6"/>
      <c r="D13" s="6"/>
      <c r="E13" s="6"/>
      <c r="F13" s="6"/>
      <c r="G13" s="6"/>
      <c r="I13" s="65"/>
      <c r="J13" s="65"/>
    </row>
    <row r="14" spans="1:10" x14ac:dyDescent="0.35">
      <c r="A14" s="66">
        <v>2</v>
      </c>
      <c r="B14" s="87" t="s">
        <v>281</v>
      </c>
      <c r="C14" s="6"/>
      <c r="D14" s="163"/>
      <c r="E14" s="6"/>
      <c r="F14" s="6"/>
      <c r="G14" s="6"/>
      <c r="I14" s="6"/>
      <c r="J14" s="6"/>
    </row>
    <row r="15" spans="1:10" x14ac:dyDescent="0.35">
      <c r="A15" s="66">
        <v>3</v>
      </c>
      <c r="B15" s="87" t="s">
        <v>282</v>
      </c>
      <c r="C15" s="6"/>
      <c r="D15" s="163"/>
      <c r="E15" s="6"/>
      <c r="F15" s="6"/>
      <c r="G15" s="6"/>
      <c r="I15" s="6"/>
      <c r="J15" s="6"/>
    </row>
    <row r="16" spans="1:10" ht="29" x14ac:dyDescent="0.35">
      <c r="A16" s="66">
        <v>4</v>
      </c>
      <c r="B16" s="87" t="s">
        <v>322</v>
      </c>
      <c r="C16" s="6"/>
      <c r="D16" s="6"/>
      <c r="E16" s="6"/>
      <c r="F16" s="6"/>
      <c r="G16" s="6"/>
      <c r="I16" s="6"/>
      <c r="J16" s="6"/>
    </row>
    <row r="17" spans="1:10" ht="29" x14ac:dyDescent="0.35">
      <c r="A17" s="66">
        <v>5</v>
      </c>
      <c r="B17" s="87" t="s">
        <v>367</v>
      </c>
      <c r="C17" s="6"/>
      <c r="D17" s="6"/>
      <c r="E17" s="6"/>
      <c r="F17" s="6"/>
      <c r="G17" s="6"/>
      <c r="I17" s="6"/>
      <c r="J17" s="6"/>
    </row>
    <row r="18" spans="1:10" ht="43.5" x14ac:dyDescent="0.35">
      <c r="A18" s="66">
        <v>6</v>
      </c>
      <c r="B18" s="87" t="s">
        <v>412</v>
      </c>
      <c r="C18" s="6"/>
      <c r="D18" s="6"/>
      <c r="E18" s="6"/>
      <c r="F18" s="163"/>
      <c r="G18" s="6"/>
      <c r="I18" s="6"/>
      <c r="J18" s="6"/>
    </row>
    <row r="19" spans="1:10" ht="58" x14ac:dyDescent="0.35">
      <c r="A19" s="66">
        <v>7</v>
      </c>
      <c r="B19" s="87" t="s">
        <v>639</v>
      </c>
      <c r="C19" s="6"/>
      <c r="D19" s="6"/>
      <c r="E19" s="6"/>
      <c r="F19" s="163"/>
      <c r="G19" s="6"/>
      <c r="I19" s="6"/>
      <c r="J19" s="6"/>
    </row>
    <row r="20" spans="1:10" ht="29" x14ac:dyDescent="0.35">
      <c r="A20" s="66">
        <v>8</v>
      </c>
      <c r="B20" s="87" t="s">
        <v>640</v>
      </c>
      <c r="C20" s="6"/>
      <c r="D20" s="6"/>
      <c r="E20" s="6"/>
      <c r="F20" s="163"/>
      <c r="G20" s="6"/>
      <c r="I20" s="6"/>
      <c r="J20" s="6"/>
    </row>
    <row r="21" spans="1:10" x14ac:dyDescent="0.35">
      <c r="A21" s="66"/>
      <c r="B21" s="87"/>
      <c r="C21" s="6"/>
      <c r="D21" s="6"/>
      <c r="E21" s="6"/>
      <c r="F21" s="6"/>
      <c r="G21" s="6"/>
      <c r="I21" s="6"/>
      <c r="J21" s="6"/>
    </row>
    <row r="22" spans="1:10" s="11" customFormat="1" x14ac:dyDescent="0.35">
      <c r="A22" s="72" t="s">
        <v>269</v>
      </c>
      <c r="B22" s="91" t="s">
        <v>283</v>
      </c>
      <c r="C22" s="164" t="s">
        <v>632</v>
      </c>
      <c r="D22" s="10" t="s">
        <v>323</v>
      </c>
      <c r="E22" s="164" t="s">
        <v>276</v>
      </c>
      <c r="F22" s="164" t="s">
        <v>635</v>
      </c>
      <c r="G22" s="10" t="s">
        <v>277</v>
      </c>
      <c r="H22" s="71"/>
      <c r="I22" s="10"/>
      <c r="J22" s="10"/>
    </row>
    <row r="23" spans="1:10" s="173" customFormat="1" x14ac:dyDescent="0.35">
      <c r="A23" s="167"/>
      <c r="B23" s="174"/>
      <c r="C23" s="169" t="s">
        <v>638</v>
      </c>
      <c r="D23" s="170"/>
      <c r="E23" s="169" t="s">
        <v>638</v>
      </c>
      <c r="F23" s="169" t="s">
        <v>638</v>
      </c>
      <c r="G23" s="170"/>
      <c r="H23" s="171"/>
      <c r="I23" s="170"/>
      <c r="J23" s="170"/>
    </row>
    <row r="24" spans="1:10" x14ac:dyDescent="0.35">
      <c r="A24" s="69">
        <v>1</v>
      </c>
      <c r="B24" s="87" t="s">
        <v>284</v>
      </c>
      <c r="C24" s="6"/>
      <c r="D24" s="6"/>
      <c r="E24" s="6"/>
      <c r="F24" s="6"/>
      <c r="G24" s="6"/>
      <c r="I24" s="6"/>
      <c r="J24" s="6"/>
    </row>
    <row r="25" spans="1:10" ht="29" x14ac:dyDescent="0.35">
      <c r="A25" s="66">
        <v>2</v>
      </c>
      <c r="B25" s="87" t="s">
        <v>326</v>
      </c>
      <c r="C25" s="6"/>
      <c r="D25" s="6"/>
      <c r="E25" s="6"/>
      <c r="F25" s="6"/>
      <c r="G25" s="6"/>
      <c r="I25" s="6"/>
      <c r="J25" s="6"/>
    </row>
    <row r="26" spans="1:10" x14ac:dyDescent="0.35">
      <c r="A26" s="66">
        <v>3</v>
      </c>
      <c r="B26" s="87" t="s">
        <v>285</v>
      </c>
      <c r="C26" s="6"/>
      <c r="D26" s="6"/>
      <c r="E26" s="6"/>
      <c r="F26" s="6"/>
      <c r="G26" s="6"/>
      <c r="I26" s="6"/>
      <c r="J26" s="6"/>
    </row>
    <row r="27" spans="1:10" x14ac:dyDescent="0.35">
      <c r="A27" s="66">
        <v>4</v>
      </c>
      <c r="B27" s="87" t="s">
        <v>327</v>
      </c>
      <c r="C27" s="6"/>
      <c r="D27" s="6"/>
      <c r="E27" s="163"/>
      <c r="F27" s="6"/>
      <c r="G27" s="6"/>
      <c r="I27" s="6"/>
      <c r="J27" s="6"/>
    </row>
    <row r="28" spans="1:10" x14ac:dyDescent="0.35">
      <c r="A28" s="66">
        <f>A27+1</f>
        <v>5</v>
      </c>
      <c r="B28" s="87" t="s">
        <v>286</v>
      </c>
      <c r="C28" s="6"/>
      <c r="D28" s="6"/>
      <c r="E28" s="6"/>
      <c r="F28" s="6"/>
      <c r="G28" s="6"/>
      <c r="I28" s="6"/>
      <c r="J28" s="6"/>
    </row>
    <row r="29" spans="1:10" x14ac:dyDescent="0.35">
      <c r="A29" s="66">
        <f t="shared" ref="A29:A34" si="0">A28+1</f>
        <v>6</v>
      </c>
      <c r="B29" s="87" t="s">
        <v>287</v>
      </c>
      <c r="C29" s="6"/>
      <c r="D29" s="6"/>
      <c r="E29" s="6"/>
      <c r="F29" s="6"/>
      <c r="G29" s="6"/>
      <c r="I29" s="6"/>
      <c r="J29" s="6"/>
    </row>
    <row r="30" spans="1:10" s="11" customFormat="1" x14ac:dyDescent="0.35">
      <c r="A30" s="66">
        <f t="shared" si="0"/>
        <v>7</v>
      </c>
      <c r="B30" s="87" t="s">
        <v>288</v>
      </c>
      <c r="C30" s="6"/>
      <c r="D30" s="6"/>
      <c r="E30" s="6"/>
      <c r="F30" s="163"/>
      <c r="G30" s="6"/>
      <c r="H30" s="4"/>
      <c r="I30" s="6"/>
      <c r="J30" s="6"/>
    </row>
    <row r="31" spans="1:10" s="11" customFormat="1" x14ac:dyDescent="0.35">
      <c r="A31" s="66">
        <f t="shared" si="0"/>
        <v>8</v>
      </c>
      <c r="B31" s="87" t="s">
        <v>289</v>
      </c>
      <c r="C31" s="6"/>
      <c r="D31" s="6"/>
      <c r="E31" s="6"/>
      <c r="F31" s="163"/>
      <c r="G31" s="6"/>
      <c r="H31" s="4"/>
      <c r="I31" s="6"/>
      <c r="J31" s="6"/>
    </row>
    <row r="32" spans="1:10" s="11" customFormat="1" x14ac:dyDescent="0.35">
      <c r="A32" s="66">
        <f t="shared" si="0"/>
        <v>9</v>
      </c>
      <c r="B32" s="87" t="s">
        <v>290</v>
      </c>
      <c r="C32" s="6"/>
      <c r="D32" s="6"/>
      <c r="E32" s="6"/>
      <c r="F32" s="6"/>
      <c r="G32" s="6"/>
      <c r="H32" s="4"/>
      <c r="I32" s="6"/>
      <c r="J32" s="6"/>
    </row>
    <row r="33" spans="1:10" s="11" customFormat="1" x14ac:dyDescent="0.35">
      <c r="A33" s="66">
        <f t="shared" si="0"/>
        <v>10</v>
      </c>
      <c r="B33" s="87" t="s">
        <v>291</v>
      </c>
      <c r="C33" s="6"/>
      <c r="D33" s="6"/>
      <c r="E33" s="6"/>
      <c r="F33" s="6"/>
      <c r="G33" s="6"/>
      <c r="H33" s="4"/>
      <c r="I33" s="6"/>
      <c r="J33" s="6"/>
    </row>
    <row r="34" spans="1:10" s="11" customFormat="1" ht="58" x14ac:dyDescent="0.35">
      <c r="A34" s="66">
        <f t="shared" si="0"/>
        <v>11</v>
      </c>
      <c r="B34" s="87" t="s">
        <v>331</v>
      </c>
      <c r="C34" s="6"/>
      <c r="D34" s="6"/>
      <c r="E34" s="6"/>
      <c r="F34" s="6"/>
      <c r="G34" s="6"/>
      <c r="H34" s="4"/>
      <c r="I34" s="6"/>
      <c r="J34" s="6"/>
    </row>
    <row r="35" spans="1:10" x14ac:dyDescent="0.35">
      <c r="A35" s="66"/>
      <c r="B35" s="87"/>
      <c r="C35" s="6"/>
      <c r="D35" s="6"/>
      <c r="E35" s="6"/>
      <c r="F35" s="6"/>
      <c r="G35" s="6"/>
      <c r="I35" s="6"/>
      <c r="J35" s="6"/>
    </row>
    <row r="36" spans="1:10" s="11" customFormat="1" x14ac:dyDescent="0.35">
      <c r="A36" s="72" t="s">
        <v>323</v>
      </c>
      <c r="B36" s="91" t="s">
        <v>324</v>
      </c>
      <c r="C36" s="164" t="s">
        <v>632</v>
      </c>
      <c r="D36" s="10" t="s">
        <v>323</v>
      </c>
      <c r="E36" s="164" t="s">
        <v>276</v>
      </c>
      <c r="F36" s="164" t="s">
        <v>635</v>
      </c>
      <c r="G36" s="10" t="s">
        <v>277</v>
      </c>
      <c r="H36" s="71"/>
      <c r="I36" s="10"/>
      <c r="J36" s="10"/>
    </row>
    <row r="37" spans="1:10" s="173" customFormat="1" x14ac:dyDescent="0.35">
      <c r="A37" s="167"/>
      <c r="B37" s="174"/>
      <c r="C37" s="169" t="s">
        <v>638</v>
      </c>
      <c r="D37" s="170"/>
      <c r="E37" s="169" t="s">
        <v>638</v>
      </c>
      <c r="F37" s="169" t="s">
        <v>638</v>
      </c>
      <c r="G37" s="170"/>
      <c r="H37" s="171"/>
      <c r="I37" s="170"/>
      <c r="J37" s="170"/>
    </row>
    <row r="38" spans="1:10" ht="29" x14ac:dyDescent="0.35">
      <c r="A38" s="69">
        <v>1</v>
      </c>
      <c r="B38" s="88" t="s">
        <v>325</v>
      </c>
      <c r="C38" s="7"/>
      <c r="D38" s="7"/>
      <c r="E38" s="7"/>
      <c r="F38" s="7"/>
      <c r="G38" s="7"/>
      <c r="I38" s="6"/>
      <c r="J38" s="6"/>
    </row>
    <row r="39" spans="1:10" x14ac:dyDescent="0.35">
      <c r="A39" s="66">
        <v>2</v>
      </c>
      <c r="B39" s="87" t="s">
        <v>328</v>
      </c>
      <c r="C39" s="6"/>
      <c r="D39" s="6"/>
      <c r="E39" s="163"/>
      <c r="F39" s="6"/>
      <c r="G39" s="6"/>
      <c r="I39" s="6"/>
      <c r="J39" s="6"/>
    </row>
    <row r="40" spans="1:10" x14ac:dyDescent="0.35">
      <c r="A40" s="66">
        <v>3</v>
      </c>
      <c r="B40" s="87" t="s">
        <v>329</v>
      </c>
      <c r="C40" s="163"/>
      <c r="D40" s="6"/>
      <c r="E40" s="6"/>
      <c r="F40" s="6"/>
      <c r="G40" s="6"/>
      <c r="I40" s="6"/>
      <c r="J40" s="6"/>
    </row>
    <row r="41" spans="1:10" s="11" customFormat="1" x14ac:dyDescent="0.35">
      <c r="A41" s="66">
        <v>4</v>
      </c>
      <c r="B41" s="87" t="s">
        <v>330</v>
      </c>
      <c r="C41" s="6"/>
      <c r="D41" s="6"/>
      <c r="E41" s="6"/>
      <c r="F41" s="6"/>
      <c r="G41" s="6"/>
      <c r="H41" s="4"/>
      <c r="I41" s="6"/>
      <c r="J41" s="6"/>
    </row>
    <row r="42" spans="1:10" ht="29" x14ac:dyDescent="0.35">
      <c r="A42" s="66">
        <f>A41+1</f>
        <v>5</v>
      </c>
      <c r="B42" s="87" t="s">
        <v>641</v>
      </c>
      <c r="C42" s="6"/>
      <c r="D42" s="6"/>
      <c r="E42" s="6"/>
      <c r="F42" s="6"/>
      <c r="G42" s="6"/>
      <c r="I42" s="6"/>
      <c r="J42" s="6"/>
    </row>
    <row r="43" spans="1:10" ht="43.5" x14ac:dyDescent="0.35">
      <c r="A43" s="66">
        <f>A42+1</f>
        <v>6</v>
      </c>
      <c r="B43" s="87" t="s">
        <v>642</v>
      </c>
      <c r="C43" s="6"/>
      <c r="D43" s="6"/>
      <c r="E43" s="6"/>
      <c r="F43" s="6"/>
      <c r="G43" s="6"/>
      <c r="I43" s="6"/>
      <c r="J43" s="6"/>
    </row>
    <row r="44" spans="1:10" ht="29" x14ac:dyDescent="0.35">
      <c r="A44" s="66">
        <f>A43+1</f>
        <v>7</v>
      </c>
      <c r="B44" s="87" t="s">
        <v>332</v>
      </c>
      <c r="C44" s="6"/>
      <c r="D44" s="6"/>
      <c r="E44" s="6"/>
      <c r="F44" s="6"/>
      <c r="G44" s="6"/>
      <c r="I44" s="6"/>
      <c r="J44" s="6"/>
    </row>
    <row r="45" spans="1:10" ht="43.5" x14ac:dyDescent="0.35">
      <c r="A45" s="66">
        <f>A44+1</f>
        <v>8</v>
      </c>
      <c r="B45" s="87" t="s">
        <v>337</v>
      </c>
      <c r="C45" s="6"/>
      <c r="D45" s="6"/>
      <c r="E45" s="6"/>
      <c r="F45" s="6"/>
      <c r="G45" s="6"/>
      <c r="I45" s="6"/>
      <c r="J45" s="6"/>
    </row>
    <row r="46" spans="1:10" x14ac:dyDescent="0.35">
      <c r="A46" s="66"/>
      <c r="B46" s="87"/>
      <c r="C46" s="6"/>
      <c r="D46" s="6"/>
      <c r="E46" s="6"/>
      <c r="F46" s="6"/>
      <c r="G46" s="6"/>
      <c r="I46" s="6"/>
      <c r="J46" s="6"/>
    </row>
    <row r="47" spans="1:10" s="11" customFormat="1" x14ac:dyDescent="0.35">
      <c r="A47" s="72" t="s">
        <v>333</v>
      </c>
      <c r="B47" s="91" t="s">
        <v>334</v>
      </c>
      <c r="C47" s="10" t="s">
        <v>632</v>
      </c>
      <c r="D47" s="10" t="s">
        <v>323</v>
      </c>
      <c r="E47" s="10" t="s">
        <v>276</v>
      </c>
      <c r="F47" s="164" t="s">
        <v>635</v>
      </c>
      <c r="G47" s="10" t="s">
        <v>277</v>
      </c>
      <c r="H47" s="71"/>
      <c r="I47" s="10"/>
      <c r="J47" s="10"/>
    </row>
    <row r="48" spans="1:10" s="173" customFormat="1" x14ac:dyDescent="0.35">
      <c r="A48" s="167"/>
      <c r="B48" s="174"/>
      <c r="C48" s="170"/>
      <c r="D48" s="170"/>
      <c r="E48" s="170"/>
      <c r="F48" s="169" t="s">
        <v>638</v>
      </c>
      <c r="G48" s="170"/>
      <c r="H48" s="171"/>
      <c r="I48" s="170"/>
      <c r="J48" s="170"/>
    </row>
    <row r="49" spans="1:10" ht="29" x14ac:dyDescent="0.35">
      <c r="A49" s="69">
        <v>1</v>
      </c>
      <c r="B49" s="87" t="s">
        <v>336</v>
      </c>
      <c r="C49" s="6"/>
      <c r="D49" s="6"/>
      <c r="E49" s="6"/>
      <c r="F49" s="6"/>
      <c r="G49" s="6"/>
      <c r="I49" s="6"/>
      <c r="J49" s="6"/>
    </row>
    <row r="50" spans="1:10" ht="29" x14ac:dyDescent="0.35">
      <c r="A50" s="66">
        <v>2</v>
      </c>
      <c r="B50" s="87" t="s">
        <v>335</v>
      </c>
      <c r="C50" s="6"/>
      <c r="D50" s="6"/>
      <c r="E50" s="6"/>
      <c r="F50" s="6"/>
      <c r="G50" s="6"/>
      <c r="I50" s="6"/>
      <c r="J50" s="6"/>
    </row>
    <row r="51" spans="1:10" x14ac:dyDescent="0.35">
      <c r="A51" s="66"/>
      <c r="B51" s="87"/>
      <c r="C51" s="6"/>
      <c r="D51" s="6"/>
      <c r="E51" s="6"/>
      <c r="F51" s="6"/>
      <c r="G51" s="6"/>
      <c r="I51" s="6"/>
      <c r="J51" s="6"/>
    </row>
    <row r="52" spans="1:10" s="11" customFormat="1" x14ac:dyDescent="0.35">
      <c r="A52" s="72" t="s">
        <v>344</v>
      </c>
      <c r="B52" s="91" t="s">
        <v>338</v>
      </c>
      <c r="C52" s="10" t="s">
        <v>632</v>
      </c>
      <c r="D52" s="10" t="s">
        <v>323</v>
      </c>
      <c r="E52" s="10" t="s">
        <v>276</v>
      </c>
      <c r="F52" s="10" t="s">
        <v>635</v>
      </c>
      <c r="G52" s="10" t="s">
        <v>277</v>
      </c>
      <c r="H52" s="71"/>
      <c r="I52" s="10"/>
      <c r="J52" s="10"/>
    </row>
    <row r="53" spans="1:10" s="11" customFormat="1" ht="43.5" x14ac:dyDescent="0.35">
      <c r="A53" s="69">
        <v>1</v>
      </c>
      <c r="B53" s="87" t="s">
        <v>339</v>
      </c>
      <c r="C53" s="6"/>
      <c r="D53" s="6"/>
      <c r="E53" s="6"/>
      <c r="F53" s="6"/>
      <c r="G53" s="6"/>
      <c r="H53" s="4"/>
      <c r="I53" s="6"/>
      <c r="J53" s="6"/>
    </row>
    <row r="54" spans="1:10" x14ac:dyDescent="0.35">
      <c r="A54" s="66">
        <v>2</v>
      </c>
      <c r="B54" s="87" t="s">
        <v>340</v>
      </c>
      <c r="C54" s="6"/>
      <c r="D54" s="6"/>
      <c r="E54" s="6"/>
      <c r="F54" s="6"/>
      <c r="G54" s="6"/>
      <c r="I54" s="6"/>
      <c r="J54" s="6"/>
    </row>
    <row r="55" spans="1:10" x14ac:dyDescent="0.35">
      <c r="A55" s="66">
        <v>3</v>
      </c>
      <c r="B55" s="87" t="s">
        <v>643</v>
      </c>
      <c r="C55" s="6"/>
      <c r="D55" s="6"/>
      <c r="E55" s="6"/>
      <c r="F55" s="6"/>
      <c r="G55" s="6"/>
      <c r="I55" s="6"/>
      <c r="J55" s="6"/>
    </row>
    <row r="56" spans="1:10" x14ac:dyDescent="0.35">
      <c r="A56" s="66">
        <f>A55+1</f>
        <v>4</v>
      </c>
      <c r="B56" s="87" t="s">
        <v>341</v>
      </c>
      <c r="C56" s="6"/>
      <c r="D56" s="6"/>
      <c r="E56" s="6"/>
      <c r="F56" s="6"/>
      <c r="G56" s="6"/>
      <c r="I56" s="6"/>
      <c r="J56" s="6"/>
    </row>
    <row r="57" spans="1:10" x14ac:dyDescent="0.35">
      <c r="A57" s="66">
        <f t="shared" ref="A57:A59" si="1">A56+1</f>
        <v>5</v>
      </c>
      <c r="B57" s="87" t="s">
        <v>342</v>
      </c>
      <c r="C57" s="6"/>
      <c r="D57" s="6"/>
      <c r="E57" s="6"/>
      <c r="F57" s="6"/>
      <c r="G57" s="6"/>
      <c r="I57" s="6"/>
      <c r="J57" s="6"/>
    </row>
    <row r="58" spans="1:10" x14ac:dyDescent="0.35">
      <c r="A58" s="66">
        <f t="shared" si="1"/>
        <v>6</v>
      </c>
      <c r="B58" s="87" t="s">
        <v>343</v>
      </c>
      <c r="C58" s="6"/>
      <c r="D58" s="6"/>
      <c r="E58" s="6"/>
      <c r="F58" s="6"/>
      <c r="G58" s="6"/>
      <c r="I58" s="6"/>
      <c r="J58" s="6"/>
    </row>
    <row r="59" spans="1:10" ht="43.5" x14ac:dyDescent="0.35">
      <c r="A59" s="66">
        <f t="shared" si="1"/>
        <v>7</v>
      </c>
      <c r="B59" s="87" t="s">
        <v>346</v>
      </c>
      <c r="C59" s="6"/>
      <c r="D59" s="6"/>
      <c r="E59" s="6"/>
      <c r="F59" s="6"/>
      <c r="G59" s="6"/>
      <c r="I59" s="6"/>
      <c r="J59" s="6"/>
    </row>
    <row r="60" spans="1:10" x14ac:dyDescent="0.35">
      <c r="A60" s="66"/>
      <c r="B60" s="87"/>
      <c r="C60" s="6"/>
      <c r="D60" s="6"/>
      <c r="E60" s="6"/>
      <c r="F60" s="6"/>
      <c r="G60" s="6"/>
      <c r="I60" s="6"/>
      <c r="J60" s="6"/>
    </row>
    <row r="61" spans="1:10" s="11" customFormat="1" x14ac:dyDescent="0.35">
      <c r="A61" s="72" t="s">
        <v>344</v>
      </c>
      <c r="B61" s="91" t="s">
        <v>350</v>
      </c>
      <c r="C61" s="10" t="s">
        <v>632</v>
      </c>
      <c r="D61" s="10" t="s">
        <v>323</v>
      </c>
      <c r="E61" s="10" t="s">
        <v>276</v>
      </c>
      <c r="F61" s="10" t="s">
        <v>635</v>
      </c>
      <c r="G61" s="10" t="s">
        <v>277</v>
      </c>
      <c r="H61" s="71"/>
      <c r="I61" s="10"/>
      <c r="J61" s="10"/>
    </row>
    <row r="62" spans="1:10" s="11" customFormat="1" x14ac:dyDescent="0.35">
      <c r="A62" s="72"/>
      <c r="B62" s="91"/>
      <c r="C62" s="165" t="s">
        <v>638</v>
      </c>
      <c r="D62" s="10"/>
      <c r="E62" s="165" t="s">
        <v>638</v>
      </c>
      <c r="F62" s="10"/>
      <c r="G62" s="10"/>
      <c r="H62" s="71"/>
      <c r="I62" s="10"/>
      <c r="J62" s="10"/>
    </row>
    <row r="63" spans="1:10" s="48" customFormat="1" ht="29" x14ac:dyDescent="0.35">
      <c r="A63" s="66">
        <v>1</v>
      </c>
      <c r="B63" s="87" t="s">
        <v>351</v>
      </c>
      <c r="C63" s="7"/>
      <c r="D63" s="7"/>
      <c r="E63" s="7"/>
      <c r="F63" s="7"/>
      <c r="G63" s="7"/>
      <c r="H63" s="51"/>
      <c r="I63" s="7"/>
      <c r="J63" s="7"/>
    </row>
    <row r="64" spans="1:10" x14ac:dyDescent="0.35">
      <c r="A64" s="66">
        <f>A63+1</f>
        <v>2</v>
      </c>
      <c r="B64" s="87" t="s">
        <v>352</v>
      </c>
      <c r="C64" s="6"/>
      <c r="D64" s="6"/>
      <c r="E64" s="6"/>
      <c r="F64" s="6"/>
      <c r="G64" s="6"/>
      <c r="I64" s="6"/>
      <c r="J64" s="6"/>
    </row>
    <row r="65" spans="1:10" s="11" customFormat="1" ht="29" x14ac:dyDescent="0.35">
      <c r="A65" s="66">
        <f t="shared" ref="A65:A70" si="2">A64+1</f>
        <v>3</v>
      </c>
      <c r="B65" s="87" t="s">
        <v>354</v>
      </c>
      <c r="C65" s="6"/>
      <c r="D65" s="6"/>
      <c r="E65" s="6"/>
      <c r="F65" s="6"/>
      <c r="G65" s="6"/>
      <c r="H65" s="4"/>
      <c r="I65" s="6"/>
      <c r="J65" s="6"/>
    </row>
    <row r="66" spans="1:10" x14ac:dyDescent="0.35">
      <c r="A66" s="66">
        <f t="shared" si="2"/>
        <v>4</v>
      </c>
      <c r="B66" s="87" t="s">
        <v>353</v>
      </c>
      <c r="C66" s="6"/>
      <c r="D66" s="6"/>
      <c r="E66" s="6"/>
      <c r="F66" s="6"/>
      <c r="G66" s="6"/>
      <c r="I66" s="6"/>
      <c r="J66" s="6"/>
    </row>
    <row r="67" spans="1:10" ht="29" x14ac:dyDescent="0.35">
      <c r="A67" s="66">
        <f t="shared" si="2"/>
        <v>5</v>
      </c>
      <c r="B67" s="87" t="s">
        <v>644</v>
      </c>
      <c r="C67" s="6"/>
      <c r="D67" s="6"/>
      <c r="E67" s="6"/>
      <c r="F67" s="6"/>
      <c r="G67" s="6"/>
      <c r="I67" s="6"/>
      <c r="J67" s="6"/>
    </row>
    <row r="68" spans="1:10" ht="29" x14ac:dyDescent="0.35">
      <c r="A68" s="66">
        <f t="shared" si="2"/>
        <v>6</v>
      </c>
      <c r="B68" s="87" t="s">
        <v>355</v>
      </c>
      <c r="C68" s="6"/>
      <c r="D68" s="6"/>
      <c r="E68" s="6"/>
      <c r="F68" s="6"/>
      <c r="G68" s="6"/>
      <c r="I68" s="6"/>
      <c r="J68" s="6"/>
    </row>
    <row r="69" spans="1:10" ht="29" x14ac:dyDescent="0.35">
      <c r="A69" s="66">
        <f t="shared" si="2"/>
        <v>7</v>
      </c>
      <c r="B69" s="87" t="s">
        <v>356</v>
      </c>
      <c r="C69" s="6"/>
      <c r="D69" s="6"/>
      <c r="E69" s="6"/>
      <c r="F69" s="6"/>
      <c r="G69" s="6"/>
      <c r="I69" s="6"/>
      <c r="J69" s="6"/>
    </row>
    <row r="70" spans="1:10" ht="29" x14ac:dyDescent="0.35">
      <c r="A70" s="66">
        <f t="shared" si="2"/>
        <v>8</v>
      </c>
      <c r="B70" s="87" t="s">
        <v>357</v>
      </c>
      <c r="C70" s="6"/>
      <c r="D70" s="6"/>
      <c r="E70" s="6"/>
      <c r="F70" s="6"/>
      <c r="G70" s="6"/>
      <c r="I70" s="6"/>
      <c r="J70" s="6"/>
    </row>
    <row r="71" spans="1:10" x14ac:dyDescent="0.35">
      <c r="A71" s="66"/>
      <c r="B71" s="87"/>
      <c r="C71" s="6"/>
      <c r="D71" s="6"/>
      <c r="E71" s="6"/>
      <c r="F71" s="6"/>
      <c r="G71" s="6"/>
      <c r="I71" s="6"/>
      <c r="J71" s="6"/>
    </row>
    <row r="72" spans="1:10" s="11" customFormat="1" x14ac:dyDescent="0.35">
      <c r="A72" s="72" t="s">
        <v>345</v>
      </c>
      <c r="B72" s="91" t="s">
        <v>358</v>
      </c>
      <c r="C72" s="10" t="s">
        <v>632</v>
      </c>
      <c r="D72" s="10" t="s">
        <v>323</v>
      </c>
      <c r="E72" s="10" t="s">
        <v>276</v>
      </c>
      <c r="F72" s="10" t="s">
        <v>635</v>
      </c>
      <c r="G72" s="10" t="s">
        <v>277</v>
      </c>
      <c r="H72" s="71"/>
      <c r="I72" s="10"/>
      <c r="J72" s="10"/>
    </row>
    <row r="73" spans="1:10" s="11" customFormat="1" x14ac:dyDescent="0.35">
      <c r="A73" s="72"/>
      <c r="B73" s="91"/>
      <c r="C73" s="10"/>
      <c r="D73" s="10"/>
      <c r="E73" s="10"/>
      <c r="F73" s="10"/>
      <c r="G73" s="10"/>
      <c r="H73" s="71"/>
      <c r="I73" s="10"/>
      <c r="J73" s="10"/>
    </row>
    <row r="74" spans="1:10" ht="29" x14ac:dyDescent="0.35">
      <c r="A74" s="66">
        <v>1</v>
      </c>
      <c r="B74" s="87" t="s">
        <v>359</v>
      </c>
      <c r="C74" s="6"/>
      <c r="D74" s="6"/>
      <c r="E74" s="6"/>
      <c r="F74" s="6"/>
      <c r="G74" s="6"/>
      <c r="I74" s="6"/>
      <c r="J74" s="6"/>
    </row>
    <row r="75" spans="1:10" ht="43.5" x14ac:dyDescent="0.35">
      <c r="A75" s="66">
        <v>2</v>
      </c>
      <c r="B75" s="87" t="s">
        <v>360</v>
      </c>
      <c r="C75" s="6"/>
      <c r="D75" s="6"/>
      <c r="E75" s="6"/>
      <c r="F75" s="6"/>
      <c r="G75" s="6"/>
      <c r="I75" s="6"/>
      <c r="J75" s="6"/>
    </row>
    <row r="76" spans="1:10" ht="43.5" x14ac:dyDescent="0.35">
      <c r="A76" s="66">
        <v>3</v>
      </c>
      <c r="B76" s="87" t="s">
        <v>645</v>
      </c>
      <c r="C76" s="6"/>
      <c r="D76" s="6"/>
      <c r="E76" s="6"/>
      <c r="F76" s="6"/>
      <c r="G76" s="6"/>
      <c r="I76" s="6"/>
      <c r="J76" s="6"/>
    </row>
    <row r="77" spans="1:10" x14ac:dyDescent="0.35">
      <c r="A77" s="66"/>
      <c r="B77" s="87"/>
      <c r="C77" s="6"/>
      <c r="D77" s="6"/>
      <c r="E77" s="6"/>
      <c r="F77" s="6"/>
      <c r="G77" s="6"/>
      <c r="I77" s="6"/>
      <c r="J77" s="6"/>
    </row>
    <row r="78" spans="1:10" s="11" customFormat="1" x14ac:dyDescent="0.35">
      <c r="A78" s="72" t="s">
        <v>361</v>
      </c>
      <c r="B78" s="91" t="s">
        <v>362</v>
      </c>
      <c r="C78" s="10" t="s">
        <v>632</v>
      </c>
      <c r="D78" s="10" t="s">
        <v>323</v>
      </c>
      <c r="E78" s="10" t="s">
        <v>276</v>
      </c>
      <c r="F78" s="10" t="s">
        <v>635</v>
      </c>
      <c r="G78" s="10" t="s">
        <v>277</v>
      </c>
      <c r="H78" s="71"/>
      <c r="I78" s="10"/>
      <c r="J78" s="10"/>
    </row>
    <row r="79" spans="1:10" ht="43.5" x14ac:dyDescent="0.35">
      <c r="A79" s="66">
        <v>1</v>
      </c>
      <c r="B79" s="87" t="s">
        <v>363</v>
      </c>
      <c r="C79" s="6"/>
      <c r="D79" s="6"/>
      <c r="E79" s="6"/>
      <c r="F79" s="6"/>
      <c r="G79" s="6"/>
      <c r="I79" s="6"/>
      <c r="J79" s="6"/>
    </row>
    <row r="80" spans="1:10" ht="29" x14ac:dyDescent="0.35">
      <c r="A80" s="66">
        <v>2</v>
      </c>
      <c r="B80" s="87" t="s">
        <v>364</v>
      </c>
      <c r="C80" s="6"/>
      <c r="D80" s="6"/>
      <c r="E80" s="6"/>
      <c r="F80" s="6"/>
      <c r="G80" s="6"/>
      <c r="I80" s="6"/>
      <c r="J80" s="6"/>
    </row>
    <row r="81" spans="1:10" x14ac:dyDescent="0.35">
      <c r="A81" s="66"/>
      <c r="B81" s="87"/>
      <c r="C81" s="6"/>
      <c r="D81" s="6"/>
      <c r="E81" s="6"/>
      <c r="F81" s="6"/>
      <c r="G81" s="6"/>
      <c r="I81" s="6"/>
      <c r="J81" s="6"/>
    </row>
    <row r="82" spans="1:10" s="11" customFormat="1" x14ac:dyDescent="0.35">
      <c r="A82" s="72" t="s">
        <v>365</v>
      </c>
      <c r="B82" s="91" t="s">
        <v>368</v>
      </c>
      <c r="C82" s="10" t="s">
        <v>632</v>
      </c>
      <c r="D82" s="10" t="s">
        <v>323</v>
      </c>
      <c r="E82" s="10" t="s">
        <v>276</v>
      </c>
      <c r="F82" s="10" t="s">
        <v>635</v>
      </c>
      <c r="G82" s="10" t="s">
        <v>277</v>
      </c>
      <c r="H82" s="71"/>
      <c r="I82" s="10"/>
      <c r="J82" s="10"/>
    </row>
    <row r="83" spans="1:10" s="11" customFormat="1" x14ac:dyDescent="0.35">
      <c r="A83" s="72"/>
      <c r="B83" s="91"/>
      <c r="C83" s="10"/>
      <c r="D83" s="10"/>
      <c r="E83" s="10"/>
      <c r="F83" s="165" t="s">
        <v>638</v>
      </c>
      <c r="G83" s="10"/>
      <c r="H83" s="71"/>
      <c r="I83" s="10"/>
      <c r="J83" s="10"/>
    </row>
    <row r="84" spans="1:10" ht="29" x14ac:dyDescent="0.35">
      <c r="A84" s="66">
        <v>1</v>
      </c>
      <c r="B84" s="87" t="s">
        <v>370</v>
      </c>
      <c r="C84" s="6"/>
      <c r="D84" s="6"/>
      <c r="E84" s="6"/>
      <c r="F84" s="6"/>
      <c r="G84" s="6"/>
      <c r="I84" s="6"/>
      <c r="J84" s="6"/>
    </row>
    <row r="85" spans="1:10" ht="43.5" x14ac:dyDescent="0.35">
      <c r="A85" s="66">
        <f>A84+1</f>
        <v>2</v>
      </c>
      <c r="B85" s="87" t="s">
        <v>371</v>
      </c>
      <c r="C85" s="6"/>
      <c r="D85" s="6"/>
      <c r="E85" s="6"/>
      <c r="F85" s="6"/>
      <c r="G85" s="6"/>
      <c r="I85" s="6"/>
      <c r="J85" s="6"/>
    </row>
    <row r="86" spans="1:10" x14ac:dyDescent="0.35">
      <c r="A86" s="66">
        <f>A85+1</f>
        <v>3</v>
      </c>
      <c r="B86" s="87" t="s">
        <v>369</v>
      </c>
      <c r="C86" s="6"/>
      <c r="D86" s="6"/>
      <c r="E86" s="6"/>
      <c r="F86" s="6"/>
      <c r="G86" s="6"/>
      <c r="I86" s="6"/>
      <c r="J86" s="6"/>
    </row>
    <row r="87" spans="1:10" ht="29" x14ac:dyDescent="0.35">
      <c r="A87" s="66">
        <f t="shared" ref="A87:A92" si="3">A86+1</f>
        <v>4</v>
      </c>
      <c r="B87" s="87" t="s">
        <v>372</v>
      </c>
      <c r="C87" s="6"/>
      <c r="D87" s="6"/>
      <c r="E87" s="6"/>
      <c r="F87" s="6"/>
      <c r="G87" s="6"/>
      <c r="I87" s="6"/>
      <c r="J87" s="6"/>
    </row>
    <row r="88" spans="1:10" ht="29" x14ac:dyDescent="0.35">
      <c r="A88" s="66">
        <f t="shared" si="3"/>
        <v>5</v>
      </c>
      <c r="B88" s="87" t="s">
        <v>373</v>
      </c>
      <c r="C88" s="6"/>
      <c r="D88" s="6"/>
      <c r="E88" s="6"/>
      <c r="F88" s="6"/>
      <c r="G88" s="6"/>
      <c r="I88" s="6"/>
      <c r="J88" s="6"/>
    </row>
    <row r="89" spans="1:10" ht="58" x14ac:dyDescent="0.35">
      <c r="A89" s="66">
        <f t="shared" si="3"/>
        <v>6</v>
      </c>
      <c r="B89" s="87" t="s">
        <v>646</v>
      </c>
      <c r="C89" s="6"/>
      <c r="D89" s="6"/>
      <c r="E89" s="6"/>
      <c r="F89" s="6"/>
      <c r="G89" s="6"/>
      <c r="I89" s="6"/>
      <c r="J89" s="6"/>
    </row>
    <row r="90" spans="1:10" ht="43.5" x14ac:dyDescent="0.35">
      <c r="A90" s="66">
        <f t="shared" si="3"/>
        <v>7</v>
      </c>
      <c r="B90" s="87" t="s">
        <v>374</v>
      </c>
      <c r="C90" s="6"/>
      <c r="D90" s="6"/>
      <c r="E90" s="6"/>
      <c r="F90" s="6"/>
      <c r="G90" s="6"/>
      <c r="I90" s="6"/>
      <c r="J90" s="6"/>
    </row>
    <row r="91" spans="1:10" ht="43.5" x14ac:dyDescent="0.35">
      <c r="A91" s="66">
        <f t="shared" si="3"/>
        <v>8</v>
      </c>
      <c r="B91" s="87" t="s">
        <v>375</v>
      </c>
      <c r="C91" s="6"/>
      <c r="D91" s="6"/>
      <c r="E91" s="6"/>
      <c r="F91" s="6"/>
      <c r="G91" s="6"/>
      <c r="I91" s="6"/>
      <c r="J91" s="6"/>
    </row>
    <row r="92" spans="1:10" ht="43.5" x14ac:dyDescent="0.35">
      <c r="A92" s="66">
        <f t="shared" si="3"/>
        <v>9</v>
      </c>
      <c r="B92" s="87" t="s">
        <v>376</v>
      </c>
      <c r="C92" s="6"/>
      <c r="D92" s="6"/>
      <c r="E92" s="6"/>
      <c r="F92" s="6"/>
      <c r="G92" s="6"/>
      <c r="I92" s="6"/>
      <c r="J92" s="6"/>
    </row>
    <row r="93" spans="1:10" ht="43.5" x14ac:dyDescent="0.35">
      <c r="A93" s="66">
        <v>10</v>
      </c>
      <c r="B93" s="87" t="s">
        <v>647</v>
      </c>
      <c r="C93" s="6"/>
      <c r="D93" s="6"/>
      <c r="E93" s="6"/>
      <c r="F93" s="6"/>
      <c r="G93" s="6"/>
      <c r="I93" s="6"/>
      <c r="J93" s="6"/>
    </row>
    <row r="94" spans="1:10" x14ac:dyDescent="0.35">
      <c r="A94" s="66"/>
      <c r="B94" s="87"/>
      <c r="C94" s="6"/>
      <c r="D94" s="6"/>
      <c r="E94" s="6"/>
      <c r="F94" s="6"/>
      <c r="G94" s="6"/>
      <c r="I94" s="6"/>
      <c r="J94" s="6"/>
    </row>
    <row r="95" spans="1:10" s="11" customFormat="1" x14ac:dyDescent="0.35">
      <c r="A95" s="72" t="s">
        <v>377</v>
      </c>
      <c r="B95" s="91" t="s">
        <v>378</v>
      </c>
      <c r="C95" s="10" t="s">
        <v>632</v>
      </c>
      <c r="D95" s="10" t="s">
        <v>323</v>
      </c>
      <c r="E95" s="10" t="s">
        <v>276</v>
      </c>
      <c r="F95" s="10" t="s">
        <v>635</v>
      </c>
      <c r="G95" s="10" t="s">
        <v>277</v>
      </c>
      <c r="H95" s="71"/>
      <c r="I95" s="10"/>
      <c r="J95" s="10"/>
    </row>
    <row r="96" spans="1:10" ht="29" x14ac:dyDescent="0.35">
      <c r="A96" s="66">
        <v>1</v>
      </c>
      <c r="B96" s="87" t="s">
        <v>379</v>
      </c>
      <c r="C96" s="6"/>
      <c r="D96" s="6"/>
      <c r="E96" s="6"/>
      <c r="F96" s="6"/>
      <c r="G96" s="6"/>
      <c r="I96" s="6"/>
      <c r="J96" s="6"/>
    </row>
    <row r="97" spans="1:10" x14ac:dyDescent="0.35">
      <c r="A97" s="66">
        <f t="shared" ref="A97" si="4">A96+1</f>
        <v>2</v>
      </c>
      <c r="B97" s="87" t="s">
        <v>393</v>
      </c>
      <c r="C97" s="6"/>
      <c r="D97" s="6"/>
      <c r="E97" s="6"/>
      <c r="F97" s="6"/>
      <c r="G97" s="6"/>
      <c r="I97" s="6"/>
      <c r="J97" s="6"/>
    </row>
    <row r="98" spans="1:10" x14ac:dyDescent="0.35">
      <c r="A98" s="66" t="s">
        <v>44</v>
      </c>
      <c r="B98" s="87" t="s">
        <v>380</v>
      </c>
      <c r="C98" s="6"/>
      <c r="D98" s="6"/>
      <c r="E98" s="6"/>
      <c r="F98" s="6"/>
      <c r="G98" s="6"/>
      <c r="I98" s="6"/>
      <c r="J98" s="6"/>
    </row>
    <row r="99" spans="1:10" x14ac:dyDescent="0.35">
      <c r="A99" s="66" t="s">
        <v>13</v>
      </c>
      <c r="B99" s="87" t="s">
        <v>381</v>
      </c>
      <c r="C99" s="6"/>
      <c r="D99" s="6"/>
      <c r="E99" s="6"/>
      <c r="F99" s="6"/>
      <c r="G99" s="6"/>
      <c r="I99" s="6"/>
      <c r="J99" s="6"/>
    </row>
    <row r="100" spans="1:10" x14ac:dyDescent="0.35">
      <c r="A100" s="66" t="s">
        <v>14</v>
      </c>
      <c r="B100" s="87" t="s">
        <v>382</v>
      </c>
      <c r="C100" s="6"/>
      <c r="D100" s="6"/>
      <c r="E100" s="6"/>
      <c r="F100" s="6"/>
      <c r="G100" s="6"/>
      <c r="I100" s="6"/>
      <c r="J100" s="6"/>
    </row>
    <row r="101" spans="1:10" x14ac:dyDescent="0.35">
      <c r="A101" s="66" t="s">
        <v>25</v>
      </c>
      <c r="B101" s="87" t="s">
        <v>391</v>
      </c>
      <c r="C101" s="6"/>
      <c r="D101" s="6"/>
      <c r="E101" s="6"/>
      <c r="F101" s="6"/>
      <c r="G101" s="6"/>
      <c r="I101" s="6"/>
      <c r="J101" s="6"/>
    </row>
    <row r="102" spans="1:10" x14ac:dyDescent="0.35">
      <c r="A102" s="66" t="s">
        <v>27</v>
      </c>
      <c r="B102" s="87" t="s">
        <v>383</v>
      </c>
      <c r="C102" s="6"/>
      <c r="D102" s="6"/>
      <c r="E102" s="6"/>
      <c r="F102" s="6"/>
      <c r="G102" s="6"/>
      <c r="I102" s="6"/>
      <c r="J102" s="6"/>
    </row>
    <row r="103" spans="1:10" x14ac:dyDescent="0.35">
      <c r="A103" s="66" t="s">
        <v>29</v>
      </c>
      <c r="B103" s="87" t="s">
        <v>384</v>
      </c>
      <c r="C103" s="6"/>
      <c r="D103" s="6"/>
      <c r="E103" s="6"/>
      <c r="F103" s="6"/>
      <c r="G103" s="6"/>
      <c r="I103" s="6"/>
      <c r="J103" s="6"/>
    </row>
    <row r="104" spans="1:10" x14ac:dyDescent="0.35">
      <c r="A104" s="66" t="s">
        <v>31</v>
      </c>
      <c r="B104" s="87" t="s">
        <v>385</v>
      </c>
      <c r="C104" s="6"/>
      <c r="D104" s="6"/>
      <c r="E104" s="6"/>
      <c r="F104" s="6"/>
      <c r="G104" s="6"/>
      <c r="I104" s="6"/>
      <c r="J104" s="6"/>
    </row>
    <row r="105" spans="1:10" x14ac:dyDescent="0.35">
      <c r="A105" s="66" t="s">
        <v>33</v>
      </c>
      <c r="B105" s="87" t="s">
        <v>386</v>
      </c>
      <c r="C105" s="6"/>
      <c r="D105" s="6"/>
      <c r="E105" s="6"/>
      <c r="F105" s="6"/>
      <c r="G105" s="6"/>
      <c r="I105" s="6"/>
      <c r="J105" s="6"/>
    </row>
    <row r="106" spans="1:10" x14ac:dyDescent="0.35">
      <c r="A106" s="66" t="s">
        <v>51</v>
      </c>
      <c r="B106" s="87" t="s">
        <v>387</v>
      </c>
      <c r="C106" s="6"/>
      <c r="D106" s="6"/>
      <c r="E106" s="6"/>
      <c r="F106" s="6"/>
      <c r="G106" s="6"/>
      <c r="I106" s="6"/>
      <c r="J106" s="6"/>
    </row>
    <row r="107" spans="1:10" x14ac:dyDescent="0.35">
      <c r="A107" s="66" t="s">
        <v>63</v>
      </c>
      <c r="B107" s="87" t="s">
        <v>388</v>
      </c>
      <c r="C107" s="6"/>
      <c r="D107" s="6"/>
      <c r="E107" s="6"/>
      <c r="F107" s="6"/>
      <c r="G107" s="6"/>
      <c r="I107" s="6"/>
      <c r="J107" s="6"/>
    </row>
    <row r="108" spans="1:10" x14ac:dyDescent="0.35">
      <c r="A108" s="66" t="s">
        <v>69</v>
      </c>
      <c r="B108" s="87" t="s">
        <v>389</v>
      </c>
      <c r="C108" s="6"/>
      <c r="D108" s="6"/>
      <c r="E108" s="6"/>
      <c r="F108" s="6"/>
      <c r="G108" s="6"/>
      <c r="I108" s="6"/>
      <c r="J108" s="6"/>
    </row>
    <row r="109" spans="1:10" x14ac:dyDescent="0.35">
      <c r="A109" s="66" t="s">
        <v>392</v>
      </c>
      <c r="B109" s="87" t="s">
        <v>390</v>
      </c>
      <c r="C109" s="6"/>
      <c r="D109" s="6"/>
      <c r="E109" s="6"/>
      <c r="F109" s="6"/>
      <c r="G109" s="6"/>
      <c r="I109" s="6"/>
      <c r="J109" s="6"/>
    </row>
    <row r="110" spans="1:10" x14ac:dyDescent="0.35">
      <c r="A110" s="66"/>
      <c r="B110" s="87"/>
      <c r="C110" s="6"/>
      <c r="D110" s="6"/>
      <c r="E110" s="6"/>
      <c r="F110" s="6"/>
      <c r="G110" s="6"/>
      <c r="I110" s="6"/>
      <c r="J110" s="6"/>
    </row>
    <row r="111" spans="1:10" s="11" customFormat="1" x14ac:dyDescent="0.35">
      <c r="A111" s="72" t="s">
        <v>398</v>
      </c>
      <c r="B111" s="91" t="s">
        <v>394</v>
      </c>
      <c r="C111" s="10" t="s">
        <v>632</v>
      </c>
      <c r="D111" s="10" t="s">
        <v>323</v>
      </c>
      <c r="E111" s="10" t="s">
        <v>276</v>
      </c>
      <c r="F111" s="10" t="s">
        <v>635</v>
      </c>
      <c r="G111" s="10" t="s">
        <v>277</v>
      </c>
      <c r="H111" s="71"/>
      <c r="I111" s="10"/>
      <c r="J111" s="10"/>
    </row>
    <row r="112" spans="1:10" s="11" customFormat="1" x14ac:dyDescent="0.35">
      <c r="A112" s="72"/>
      <c r="B112" s="91"/>
      <c r="C112" s="10"/>
      <c r="D112" s="10"/>
      <c r="E112" s="10"/>
      <c r="F112" s="165" t="s">
        <v>638</v>
      </c>
      <c r="G112" s="165" t="s">
        <v>638</v>
      </c>
      <c r="H112" s="71"/>
      <c r="I112" s="10"/>
      <c r="J112" s="10"/>
    </row>
    <row r="113" spans="1:10" x14ac:dyDescent="0.35">
      <c r="A113" s="66">
        <v>1</v>
      </c>
      <c r="B113" s="87" t="s">
        <v>395</v>
      </c>
      <c r="C113" s="6"/>
      <c r="D113" s="6"/>
      <c r="E113" s="6"/>
      <c r="F113" s="6"/>
      <c r="G113" s="6"/>
      <c r="I113" s="6"/>
      <c r="J113" s="6"/>
    </row>
    <row r="114" spans="1:10" x14ac:dyDescent="0.35">
      <c r="A114" s="66">
        <v>2</v>
      </c>
      <c r="B114" s="87" t="s">
        <v>396</v>
      </c>
      <c r="C114" s="6"/>
      <c r="D114" s="6"/>
      <c r="E114" s="6"/>
      <c r="F114" s="6"/>
      <c r="G114" s="6"/>
      <c r="I114" s="6"/>
      <c r="J114" s="6"/>
    </row>
    <row r="115" spans="1:10" x14ac:dyDescent="0.35">
      <c r="A115" s="64">
        <v>3</v>
      </c>
      <c r="B115" s="87" t="s">
        <v>397</v>
      </c>
      <c r="C115" s="6"/>
      <c r="D115" s="6"/>
      <c r="E115" s="6"/>
      <c r="F115" s="6"/>
      <c r="G115" s="6"/>
      <c r="I115" s="6"/>
      <c r="J115" s="6"/>
    </row>
    <row r="116" spans="1:10" ht="29" x14ac:dyDescent="0.35">
      <c r="A116" s="66">
        <v>4</v>
      </c>
      <c r="B116" s="87" t="s">
        <v>648</v>
      </c>
      <c r="C116" s="6"/>
      <c r="D116" s="6"/>
      <c r="E116" s="6"/>
      <c r="F116" s="6"/>
      <c r="G116" s="6"/>
      <c r="I116" s="6"/>
      <c r="J116" s="6"/>
    </row>
    <row r="117" spans="1:10" x14ac:dyDescent="0.35">
      <c r="A117" s="66"/>
      <c r="B117" s="87"/>
      <c r="C117" s="6"/>
      <c r="D117" s="6"/>
      <c r="E117" s="6"/>
      <c r="F117" s="6"/>
      <c r="G117" s="6"/>
      <c r="I117" s="6"/>
      <c r="J117" s="6"/>
    </row>
    <row r="118" spans="1:10" s="11" customFormat="1" x14ac:dyDescent="0.35">
      <c r="A118" s="72" t="s">
        <v>398</v>
      </c>
      <c r="B118" s="91" t="s">
        <v>399</v>
      </c>
      <c r="C118" s="10" t="s">
        <v>632</v>
      </c>
      <c r="D118" s="10" t="s">
        <v>323</v>
      </c>
      <c r="E118" s="10" t="s">
        <v>276</v>
      </c>
      <c r="F118" s="10" t="s">
        <v>635</v>
      </c>
      <c r="G118" s="10" t="s">
        <v>277</v>
      </c>
      <c r="H118" s="71"/>
      <c r="I118" s="10"/>
      <c r="J118" s="10"/>
    </row>
    <row r="119" spans="1:10" s="11" customFormat="1" x14ac:dyDescent="0.35">
      <c r="A119" s="72"/>
      <c r="B119" s="91"/>
      <c r="C119" s="165" t="s">
        <v>638</v>
      </c>
      <c r="D119" s="10"/>
      <c r="E119" s="165" t="s">
        <v>638</v>
      </c>
      <c r="F119" s="10"/>
      <c r="G119" s="10"/>
      <c r="H119" s="71"/>
      <c r="I119" s="10"/>
      <c r="J119" s="10"/>
    </row>
    <row r="120" spans="1:10" ht="29" x14ac:dyDescent="0.35">
      <c r="A120" s="66">
        <v>1</v>
      </c>
      <c r="B120" s="87" t="s">
        <v>400</v>
      </c>
      <c r="C120" s="6"/>
      <c r="D120" s="6"/>
      <c r="E120" s="6"/>
      <c r="F120" s="6"/>
      <c r="G120" s="6"/>
      <c r="I120" s="6"/>
      <c r="J120" s="6"/>
    </row>
    <row r="121" spans="1:10" ht="29" x14ac:dyDescent="0.35">
      <c r="A121" s="66">
        <v>2</v>
      </c>
      <c r="B121" s="87" t="s">
        <v>401</v>
      </c>
      <c r="C121" s="6"/>
      <c r="D121" s="6"/>
      <c r="E121" s="6"/>
      <c r="F121" s="6"/>
      <c r="G121" s="6"/>
      <c r="I121" s="6"/>
      <c r="J121" s="6"/>
    </row>
    <row r="122" spans="1:10" x14ac:dyDescent="0.35">
      <c r="A122" s="66"/>
      <c r="B122" s="87"/>
      <c r="C122" s="6"/>
      <c r="D122" s="6"/>
      <c r="E122" s="6"/>
      <c r="F122" s="6"/>
      <c r="G122" s="6"/>
      <c r="I122" s="6"/>
      <c r="J122" s="6"/>
    </row>
    <row r="123" spans="1:10" s="11" customFormat="1" x14ac:dyDescent="0.35">
      <c r="A123" s="72" t="s">
        <v>402</v>
      </c>
      <c r="B123" s="91" t="s">
        <v>403</v>
      </c>
      <c r="C123" s="10" t="s">
        <v>632</v>
      </c>
      <c r="D123" s="10" t="s">
        <v>323</v>
      </c>
      <c r="E123" s="10" t="s">
        <v>276</v>
      </c>
      <c r="F123" s="10" t="s">
        <v>635</v>
      </c>
      <c r="G123" s="10" t="s">
        <v>277</v>
      </c>
      <c r="H123" s="71"/>
      <c r="I123" s="10"/>
      <c r="J123" s="10"/>
    </row>
    <row r="124" spans="1:10" s="11" customFormat="1" x14ac:dyDescent="0.35">
      <c r="A124" s="72"/>
      <c r="B124" s="91"/>
      <c r="C124" s="165" t="s">
        <v>638</v>
      </c>
      <c r="D124" s="10"/>
      <c r="E124" s="165" t="s">
        <v>638</v>
      </c>
      <c r="F124" s="165" t="s">
        <v>638</v>
      </c>
      <c r="G124" s="10"/>
      <c r="H124" s="71"/>
      <c r="I124" s="10"/>
      <c r="J124" s="10"/>
    </row>
    <row r="125" spans="1:10" x14ac:dyDescent="0.35">
      <c r="A125" s="66" t="s">
        <v>44</v>
      </c>
      <c r="B125" s="87" t="s">
        <v>404</v>
      </c>
      <c r="C125" s="6"/>
      <c r="D125" s="6"/>
      <c r="E125" s="6"/>
      <c r="F125" s="6"/>
      <c r="G125" s="6"/>
      <c r="I125" s="6"/>
      <c r="J125" s="6"/>
    </row>
    <row r="126" spans="1:10" ht="43.5" x14ac:dyDescent="0.35">
      <c r="A126" s="66" t="s">
        <v>13</v>
      </c>
      <c r="B126" s="87" t="s">
        <v>649</v>
      </c>
      <c r="C126" s="6"/>
      <c r="D126" s="6"/>
      <c r="E126" s="6"/>
      <c r="F126" s="6"/>
      <c r="G126" s="6"/>
      <c r="I126" s="6"/>
      <c r="J126" s="6"/>
    </row>
    <row r="127" spans="1:10" x14ac:dyDescent="0.35">
      <c r="A127" s="66" t="s">
        <v>14</v>
      </c>
      <c r="B127" s="87" t="s">
        <v>405</v>
      </c>
      <c r="C127" s="6"/>
      <c r="D127" s="6"/>
      <c r="E127" s="6"/>
      <c r="F127" s="6"/>
      <c r="G127" s="6"/>
      <c r="I127" s="6"/>
      <c r="J127" s="6"/>
    </row>
    <row r="128" spans="1:10" ht="29" x14ac:dyDescent="0.35">
      <c r="A128" s="64" t="s">
        <v>25</v>
      </c>
      <c r="B128" s="92" t="s">
        <v>406</v>
      </c>
      <c r="C128" s="6"/>
      <c r="D128" s="6"/>
      <c r="E128" s="6"/>
      <c r="F128" s="6"/>
      <c r="G128" s="6"/>
      <c r="I128" s="6"/>
      <c r="J128" s="6"/>
    </row>
    <row r="129" spans="1:10" s="11" customFormat="1" x14ac:dyDescent="0.35">
      <c r="A129" s="72" t="s">
        <v>407</v>
      </c>
      <c r="B129" s="91" t="s">
        <v>942</v>
      </c>
      <c r="C129" s="10" t="s">
        <v>632</v>
      </c>
      <c r="D129" s="10" t="s">
        <v>323</v>
      </c>
      <c r="E129" s="10" t="s">
        <v>276</v>
      </c>
      <c r="F129" s="10" t="s">
        <v>635</v>
      </c>
      <c r="G129" s="10" t="s">
        <v>277</v>
      </c>
      <c r="H129" s="71"/>
      <c r="I129" s="10"/>
      <c r="J129" s="10"/>
    </row>
    <row r="130" spans="1:10" ht="29" x14ac:dyDescent="0.35">
      <c r="A130" s="69" t="s">
        <v>44</v>
      </c>
      <c r="B130" s="87" t="s">
        <v>943</v>
      </c>
      <c r="C130" s="6"/>
      <c r="D130" s="6"/>
      <c r="E130" s="6"/>
      <c r="F130" s="6"/>
      <c r="G130" s="6"/>
      <c r="I130" s="6"/>
      <c r="J130" s="6"/>
    </row>
    <row r="131" spans="1:10" s="11" customFormat="1" x14ac:dyDescent="0.35">
      <c r="A131" s="72" t="s">
        <v>783</v>
      </c>
      <c r="B131" s="91" t="s">
        <v>408</v>
      </c>
      <c r="C131" s="10" t="s">
        <v>632</v>
      </c>
      <c r="D131" s="10" t="s">
        <v>323</v>
      </c>
      <c r="E131" s="10" t="s">
        <v>276</v>
      </c>
      <c r="F131" s="10" t="s">
        <v>635</v>
      </c>
      <c r="G131" s="10" t="s">
        <v>277</v>
      </c>
      <c r="H131" s="71"/>
      <c r="I131" s="10"/>
      <c r="J131" s="10"/>
    </row>
    <row r="132" spans="1:10" s="11" customFormat="1" x14ac:dyDescent="0.35">
      <c r="A132" s="72"/>
      <c r="B132" s="91"/>
      <c r="C132" s="165" t="s">
        <v>638</v>
      </c>
      <c r="D132" s="10"/>
      <c r="E132" s="165" t="s">
        <v>638</v>
      </c>
      <c r="F132" s="165" t="s">
        <v>638</v>
      </c>
      <c r="G132" s="10"/>
      <c r="H132" s="71"/>
      <c r="I132" s="10"/>
      <c r="J132" s="10"/>
    </row>
    <row r="133" spans="1:10" ht="29" x14ac:dyDescent="0.35">
      <c r="A133" s="66" t="s">
        <v>44</v>
      </c>
      <c r="B133" s="87" t="s">
        <v>409</v>
      </c>
      <c r="C133" s="6"/>
      <c r="D133" s="6"/>
      <c r="E133" s="6"/>
      <c r="F133" s="6"/>
      <c r="G133" s="6"/>
      <c r="I133" s="6"/>
      <c r="J133" s="6"/>
    </row>
    <row r="134" spans="1:10" ht="29" x14ac:dyDescent="0.35">
      <c r="A134" s="66" t="s">
        <v>13</v>
      </c>
      <c r="B134" s="87" t="s">
        <v>410</v>
      </c>
      <c r="C134" s="6"/>
      <c r="D134" s="6"/>
      <c r="E134" s="6"/>
      <c r="F134" s="6"/>
      <c r="G134" s="6"/>
      <c r="I134" s="6"/>
      <c r="J134" s="6"/>
    </row>
    <row r="135" spans="1:10" x14ac:dyDescent="0.35">
      <c r="A135" s="8"/>
      <c r="B135" s="92"/>
      <c r="C135" s="8"/>
      <c r="D135" s="8"/>
      <c r="E135" s="8"/>
      <c r="F135" s="8"/>
      <c r="G135" s="8"/>
      <c r="I135" s="8"/>
      <c r="J135" s="8"/>
    </row>
    <row r="136" spans="1:10" x14ac:dyDescent="0.35">
      <c r="A136" s="236" t="s">
        <v>43</v>
      </c>
      <c r="B136" s="236"/>
      <c r="C136" s="236"/>
      <c r="D136" s="236"/>
      <c r="E136" s="236"/>
      <c r="F136" s="236"/>
      <c r="G136" s="236"/>
      <c r="H136" s="236"/>
      <c r="I136" s="236"/>
      <c r="J136" s="236"/>
    </row>
  </sheetData>
  <mergeCells count="1">
    <mergeCell ref="A136:J136"/>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8FBB4-36BD-464B-9BCD-8DB6F2CBB9B2}">
  <sheetPr>
    <tabColor rgb="FF00B0F0"/>
  </sheetPr>
  <dimension ref="A2:AD45"/>
  <sheetViews>
    <sheetView topLeftCell="A20" zoomScale="75" zoomScaleNormal="75" workbookViewId="0">
      <selection activeCell="H61" sqref="H61"/>
    </sheetView>
  </sheetViews>
  <sheetFormatPr defaultColWidth="9.1796875" defaultRowHeight="14" x14ac:dyDescent="0.3"/>
  <cols>
    <col min="1" max="3" width="12.7265625" style="146" customWidth="1"/>
    <col min="4" max="5" width="15.54296875" style="146" customWidth="1"/>
    <col min="6" max="17" width="15.7265625" style="146" customWidth="1"/>
    <col min="18" max="18" width="13.81640625" style="146" bestFit="1" customWidth="1"/>
    <col min="19" max="19" width="12.7265625" style="146" customWidth="1"/>
    <col min="20" max="20" width="12.54296875" style="146" bestFit="1" customWidth="1"/>
    <col min="21" max="21" width="16.26953125" style="146" customWidth="1"/>
    <col min="22" max="22" width="11.54296875" style="146" bestFit="1" customWidth="1"/>
    <col min="23" max="23" width="11.54296875" style="146" customWidth="1"/>
    <col min="24" max="24" width="11.54296875" style="146" bestFit="1" customWidth="1"/>
    <col min="25" max="30" width="12.7265625" style="146" customWidth="1"/>
    <col min="31" max="16384" width="9.1796875" style="146"/>
  </cols>
  <sheetData>
    <row r="2" spans="1:20" x14ac:dyDescent="0.3">
      <c r="A2" s="176" t="s">
        <v>438</v>
      </c>
      <c r="B2" s="177"/>
      <c r="C2" s="178"/>
      <c r="F2" s="147" t="s">
        <v>439</v>
      </c>
      <c r="G2" s="147"/>
      <c r="H2" s="147"/>
      <c r="I2" s="147" t="s">
        <v>439</v>
      </c>
      <c r="J2" s="147" t="s">
        <v>439</v>
      </c>
      <c r="K2" s="147" t="s">
        <v>443</v>
      </c>
      <c r="L2" s="147" t="s">
        <v>444</v>
      </c>
      <c r="M2" s="147" t="s">
        <v>445</v>
      </c>
      <c r="N2" s="147" t="s">
        <v>446</v>
      </c>
      <c r="O2" s="146" t="s">
        <v>447</v>
      </c>
      <c r="P2" s="146" t="s">
        <v>447</v>
      </c>
      <c r="Q2" s="147" t="s">
        <v>446</v>
      </c>
      <c r="R2" s="147" t="s">
        <v>448</v>
      </c>
      <c r="S2" s="146" t="s">
        <v>449</v>
      </c>
      <c r="T2" s="146" t="s">
        <v>450</v>
      </c>
    </row>
    <row r="3" spans="1:20" x14ac:dyDescent="0.3">
      <c r="A3" s="179" t="s">
        <v>452</v>
      </c>
      <c r="B3" s="180"/>
      <c r="C3" s="181"/>
      <c r="F3" s="147" t="s">
        <v>453</v>
      </c>
      <c r="G3" s="147"/>
      <c r="H3" s="147"/>
      <c r="I3" s="147" t="s">
        <v>457</v>
      </c>
      <c r="J3" s="147" t="s">
        <v>451</v>
      </c>
      <c r="K3" s="147" t="s">
        <v>458</v>
      </c>
      <c r="L3" s="147" t="s">
        <v>459</v>
      </c>
      <c r="M3" s="147" t="s">
        <v>460</v>
      </c>
      <c r="N3" s="147" t="s">
        <v>461</v>
      </c>
      <c r="O3" s="146" t="s">
        <v>462</v>
      </c>
      <c r="P3" s="146" t="s">
        <v>463</v>
      </c>
      <c r="Q3" s="147" t="s">
        <v>461</v>
      </c>
      <c r="R3" s="147" t="s">
        <v>464</v>
      </c>
      <c r="S3" s="146" t="s">
        <v>465</v>
      </c>
      <c r="T3" s="146" t="s">
        <v>466</v>
      </c>
    </row>
    <row r="4" spans="1:20" x14ac:dyDescent="0.3">
      <c r="A4" s="179" t="s">
        <v>468</v>
      </c>
      <c r="B4" s="182"/>
      <c r="C4" s="181"/>
      <c r="F4" s="147" t="s">
        <v>469</v>
      </c>
      <c r="G4" s="147"/>
      <c r="H4" s="147"/>
      <c r="I4" s="147" t="s">
        <v>473</v>
      </c>
      <c r="J4" s="147" t="s">
        <v>474</v>
      </c>
      <c r="K4" s="147" t="s">
        <v>475</v>
      </c>
      <c r="L4" s="147" t="s">
        <v>476</v>
      </c>
      <c r="M4" s="147" t="s">
        <v>477</v>
      </c>
      <c r="N4" s="147" t="s">
        <v>478</v>
      </c>
      <c r="O4" s="146" t="s">
        <v>479</v>
      </c>
      <c r="P4" s="146" t="s">
        <v>480</v>
      </c>
      <c r="Q4" s="147" t="s">
        <v>478</v>
      </c>
      <c r="R4" s="147" t="s">
        <v>481</v>
      </c>
      <c r="S4" s="146" t="s">
        <v>482</v>
      </c>
      <c r="T4" s="146" t="s">
        <v>483</v>
      </c>
    </row>
    <row r="5" spans="1:20" x14ac:dyDescent="0.3">
      <c r="A5" s="179" t="s">
        <v>485</v>
      </c>
      <c r="B5" s="182"/>
      <c r="C5" s="181"/>
      <c r="F5" s="147" t="s">
        <v>474</v>
      </c>
      <c r="G5" s="147"/>
      <c r="H5" s="147"/>
      <c r="I5" s="147" t="s">
        <v>474</v>
      </c>
      <c r="J5" s="147"/>
      <c r="K5" s="147" t="s">
        <v>487</v>
      </c>
      <c r="L5" s="147" t="s">
        <v>488</v>
      </c>
      <c r="M5" s="147" t="s">
        <v>489</v>
      </c>
      <c r="N5" s="147" t="s">
        <v>487</v>
      </c>
      <c r="O5" s="146" t="s">
        <v>490</v>
      </c>
      <c r="P5" s="146" t="s">
        <v>491</v>
      </c>
      <c r="Q5" s="147" t="s">
        <v>487</v>
      </c>
      <c r="R5" s="147" t="s">
        <v>492</v>
      </c>
      <c r="S5" s="146" t="s">
        <v>493</v>
      </c>
      <c r="T5" s="146" t="s">
        <v>494</v>
      </c>
    </row>
    <row r="6" spans="1:20" x14ac:dyDescent="0.3">
      <c r="A6" s="183"/>
      <c r="B6" s="184"/>
      <c r="C6" s="185"/>
      <c r="F6" s="147"/>
      <c r="G6" s="147"/>
      <c r="H6" s="147"/>
      <c r="I6" s="147"/>
      <c r="J6" s="147"/>
      <c r="K6" s="147" t="s">
        <v>498</v>
      </c>
      <c r="L6" s="147" t="s">
        <v>499</v>
      </c>
      <c r="M6" s="147" t="s">
        <v>500</v>
      </c>
      <c r="N6" s="147" t="s">
        <v>501</v>
      </c>
      <c r="O6" s="146" t="s">
        <v>502</v>
      </c>
      <c r="P6" s="146" t="s">
        <v>502</v>
      </c>
      <c r="Q6" s="147" t="s">
        <v>501</v>
      </c>
      <c r="R6" s="147" t="s">
        <v>503</v>
      </c>
      <c r="S6" s="146" t="s">
        <v>504</v>
      </c>
      <c r="T6" s="146" t="s">
        <v>505</v>
      </c>
    </row>
    <row r="7" spans="1:20" x14ac:dyDescent="0.3">
      <c r="F7" s="147"/>
      <c r="G7" s="147"/>
      <c r="H7" s="147"/>
      <c r="I7" s="147"/>
      <c r="J7" s="147"/>
      <c r="K7" s="147" t="s">
        <v>506</v>
      </c>
      <c r="L7" s="147" t="s">
        <v>507</v>
      </c>
      <c r="M7" s="147" t="s">
        <v>464</v>
      </c>
      <c r="N7" s="147" t="s">
        <v>508</v>
      </c>
      <c r="O7" s="146" t="s">
        <v>509</v>
      </c>
      <c r="P7" s="146" t="s">
        <v>509</v>
      </c>
      <c r="Q7" s="147" t="s">
        <v>508</v>
      </c>
      <c r="R7" s="147" t="s">
        <v>510</v>
      </c>
      <c r="S7" s="146" t="s">
        <v>511</v>
      </c>
      <c r="T7" s="146" t="s">
        <v>451</v>
      </c>
    </row>
    <row r="8" spans="1:20" x14ac:dyDescent="0.3">
      <c r="A8" s="176" t="s">
        <v>438</v>
      </c>
      <c r="B8" s="177"/>
      <c r="C8" s="178"/>
      <c r="F8" s="147"/>
      <c r="G8" s="147"/>
      <c r="H8" s="147"/>
      <c r="I8" s="147"/>
      <c r="J8" s="147"/>
      <c r="K8" s="147" t="s">
        <v>513</v>
      </c>
      <c r="L8" s="147" t="s">
        <v>514</v>
      </c>
      <c r="M8" s="147" t="s">
        <v>515</v>
      </c>
      <c r="N8" s="147" t="s">
        <v>516</v>
      </c>
      <c r="O8" s="186" t="s">
        <v>517</v>
      </c>
      <c r="P8" s="186" t="s">
        <v>517</v>
      </c>
      <c r="Q8" s="147" t="s">
        <v>516</v>
      </c>
      <c r="R8" s="147" t="s">
        <v>518</v>
      </c>
      <c r="S8" s="146" t="s">
        <v>519</v>
      </c>
      <c r="T8" s="146" t="s">
        <v>520</v>
      </c>
    </row>
    <row r="9" spans="1:20" x14ac:dyDescent="0.3">
      <c r="A9" s="179" t="s">
        <v>452</v>
      </c>
      <c r="B9" s="180"/>
      <c r="C9" s="181"/>
      <c r="F9" s="147"/>
      <c r="G9" s="147"/>
      <c r="H9" s="147"/>
      <c r="I9" s="147"/>
      <c r="J9" s="147"/>
      <c r="K9" s="147" t="s">
        <v>521</v>
      </c>
      <c r="L9" s="147" t="s">
        <v>522</v>
      </c>
      <c r="M9" s="147" t="s">
        <v>523</v>
      </c>
      <c r="N9" s="147" t="s">
        <v>524</v>
      </c>
      <c r="P9" s="146" t="s">
        <v>525</v>
      </c>
      <c r="Q9" s="147" t="s">
        <v>524</v>
      </c>
      <c r="R9" s="147" t="s">
        <v>440</v>
      </c>
      <c r="S9" s="146" t="s">
        <v>526</v>
      </c>
      <c r="T9" s="146" t="s">
        <v>527</v>
      </c>
    </row>
    <row r="10" spans="1:20" x14ac:dyDescent="0.3">
      <c r="A10" s="179" t="s">
        <v>468</v>
      </c>
      <c r="B10" s="182"/>
      <c r="C10" s="181"/>
      <c r="F10" s="147"/>
      <c r="G10" s="147"/>
      <c r="H10" s="147"/>
      <c r="I10" s="147"/>
      <c r="J10" s="147"/>
      <c r="K10" s="147" t="s">
        <v>528</v>
      </c>
      <c r="L10" s="147"/>
      <c r="M10" s="147" t="s">
        <v>529</v>
      </c>
      <c r="N10" s="147" t="s">
        <v>530</v>
      </c>
      <c r="P10" s="146" t="s">
        <v>531</v>
      </c>
      <c r="Q10" s="147" t="s">
        <v>532</v>
      </c>
      <c r="R10" s="147" t="s">
        <v>469</v>
      </c>
      <c r="S10" s="146" t="s">
        <v>533</v>
      </c>
      <c r="T10" s="146" t="s">
        <v>534</v>
      </c>
    </row>
    <row r="11" spans="1:20" x14ac:dyDescent="0.3">
      <c r="A11" s="179" t="s">
        <v>485</v>
      </c>
      <c r="B11" s="182"/>
      <c r="C11" s="181"/>
      <c r="F11" s="147"/>
      <c r="G11" s="147"/>
      <c r="H11" s="147"/>
      <c r="I11" s="147"/>
      <c r="J11" s="147"/>
      <c r="K11" s="147"/>
      <c r="L11" s="147"/>
      <c r="M11" s="147" t="s">
        <v>535</v>
      </c>
      <c r="N11" s="147" t="s">
        <v>536</v>
      </c>
      <c r="P11" s="146" t="s">
        <v>537</v>
      </c>
      <c r="Q11" s="147" t="s">
        <v>538</v>
      </c>
      <c r="R11" s="147" t="s">
        <v>539</v>
      </c>
      <c r="S11" s="146" t="s">
        <v>540</v>
      </c>
      <c r="T11" s="146" t="s">
        <v>541</v>
      </c>
    </row>
    <row r="12" spans="1:20" x14ac:dyDescent="0.3">
      <c r="A12" s="183"/>
      <c r="B12" s="184"/>
      <c r="C12" s="185"/>
      <c r="F12" s="147"/>
      <c r="G12" s="147"/>
      <c r="H12" s="147"/>
      <c r="I12" s="147"/>
      <c r="J12" s="147"/>
      <c r="K12" s="147"/>
      <c r="L12" s="147"/>
      <c r="M12" s="147" t="s">
        <v>490</v>
      </c>
      <c r="N12" s="147" t="s">
        <v>542</v>
      </c>
      <c r="Q12" s="147" t="s">
        <v>542</v>
      </c>
      <c r="R12" s="147" t="s">
        <v>518</v>
      </c>
      <c r="S12" s="146" t="s">
        <v>543</v>
      </c>
      <c r="T12" s="146" t="s">
        <v>544</v>
      </c>
    </row>
    <row r="13" spans="1:20" x14ac:dyDescent="0.3">
      <c r="F13" s="147"/>
      <c r="G13" s="147"/>
      <c r="H13" s="147"/>
      <c r="I13" s="147"/>
      <c r="J13" s="147"/>
      <c r="K13" s="147"/>
      <c r="L13" s="147"/>
      <c r="M13" s="147" t="s">
        <v>545</v>
      </c>
      <c r="N13" s="147" t="s">
        <v>546</v>
      </c>
      <c r="Q13" s="147" t="s">
        <v>546</v>
      </c>
      <c r="R13" s="147" t="s">
        <v>547</v>
      </c>
      <c r="S13" s="146" t="s">
        <v>548</v>
      </c>
      <c r="T13" s="146" t="s">
        <v>550</v>
      </c>
    </row>
    <row r="14" spans="1:20" x14ac:dyDescent="0.3">
      <c r="A14" s="176" t="s">
        <v>438</v>
      </c>
      <c r="B14" s="177"/>
      <c r="C14" s="178"/>
      <c r="F14" s="147"/>
      <c r="G14" s="147"/>
      <c r="H14" s="147"/>
      <c r="I14" s="147"/>
      <c r="J14" s="147"/>
      <c r="K14" s="147"/>
      <c r="L14" s="147"/>
      <c r="M14" s="147"/>
      <c r="N14" s="147" t="s">
        <v>551</v>
      </c>
      <c r="Q14" s="147" t="s">
        <v>551</v>
      </c>
      <c r="R14" s="147" t="s">
        <v>552</v>
      </c>
      <c r="S14" s="146" t="s">
        <v>553</v>
      </c>
      <c r="T14" s="146" t="s">
        <v>555</v>
      </c>
    </row>
    <row r="15" spans="1:20" x14ac:dyDescent="0.3">
      <c r="A15" s="179" t="s">
        <v>452</v>
      </c>
      <c r="B15" s="180"/>
      <c r="C15" s="181"/>
      <c r="F15" s="147"/>
      <c r="G15" s="147"/>
      <c r="H15" s="147"/>
      <c r="I15" s="147"/>
      <c r="J15" s="147"/>
      <c r="K15" s="147"/>
      <c r="L15" s="147"/>
      <c r="M15" s="147"/>
      <c r="N15" s="147" t="s">
        <v>556</v>
      </c>
      <c r="Q15" s="147" t="s">
        <v>556</v>
      </c>
      <c r="R15" s="147" t="s">
        <v>557</v>
      </c>
      <c r="S15" s="146" t="s">
        <v>558</v>
      </c>
      <c r="T15" s="146" t="s">
        <v>559</v>
      </c>
    </row>
    <row r="16" spans="1:20" x14ac:dyDescent="0.3">
      <c r="A16" s="179" t="s">
        <v>468</v>
      </c>
      <c r="B16" s="182"/>
      <c r="C16" s="181"/>
      <c r="F16" s="147"/>
      <c r="G16" s="147"/>
      <c r="H16" s="147"/>
      <c r="I16" s="147"/>
      <c r="J16" s="147"/>
      <c r="K16" s="147"/>
      <c r="L16" s="147"/>
      <c r="M16" s="147"/>
      <c r="N16" s="147" t="s">
        <v>560</v>
      </c>
      <c r="Q16" s="147" t="s">
        <v>560</v>
      </c>
      <c r="R16" s="147" t="s">
        <v>561</v>
      </c>
      <c r="S16" s="146" t="s">
        <v>551</v>
      </c>
      <c r="T16" s="146" t="s">
        <v>563</v>
      </c>
    </row>
    <row r="17" spans="1:30" x14ac:dyDescent="0.3">
      <c r="A17" s="179" t="s">
        <v>485</v>
      </c>
      <c r="B17" s="182"/>
      <c r="C17" s="181"/>
      <c r="F17" s="147"/>
      <c r="G17" s="147"/>
      <c r="H17" s="147"/>
      <c r="I17" s="147"/>
      <c r="J17" s="147"/>
      <c r="K17" s="147"/>
      <c r="L17" s="147"/>
      <c r="M17" s="147"/>
      <c r="N17" s="147"/>
      <c r="Q17" s="147"/>
      <c r="R17" s="147" t="s">
        <v>564</v>
      </c>
      <c r="S17" s="146" t="s">
        <v>565</v>
      </c>
      <c r="T17" s="146" t="s">
        <v>566</v>
      </c>
    </row>
    <row r="18" spans="1:30" x14ac:dyDescent="0.3">
      <c r="A18" s="183"/>
      <c r="B18" s="184"/>
      <c r="C18" s="185"/>
      <c r="F18" s="147"/>
      <c r="G18" s="147"/>
      <c r="H18" s="147"/>
      <c r="I18" s="147"/>
      <c r="J18" s="147"/>
      <c r="K18" s="147"/>
      <c r="L18" s="147"/>
      <c r="M18" s="147"/>
      <c r="N18" s="147"/>
      <c r="Q18" s="147"/>
      <c r="R18" s="147" t="s">
        <v>567</v>
      </c>
      <c r="S18" s="146" t="s">
        <v>568</v>
      </c>
      <c r="T18" s="146" t="s">
        <v>569</v>
      </c>
    </row>
    <row r="19" spans="1:30" x14ac:dyDescent="0.3">
      <c r="F19" s="147"/>
      <c r="G19" s="147"/>
      <c r="H19" s="147"/>
      <c r="I19" s="147"/>
      <c r="J19" s="147"/>
      <c r="K19" s="147"/>
      <c r="L19" s="147"/>
      <c r="M19" s="147"/>
      <c r="N19" s="147"/>
      <c r="Q19" s="147"/>
      <c r="R19" s="147" t="s">
        <v>570</v>
      </c>
      <c r="S19" s="146" t="s">
        <v>571</v>
      </c>
      <c r="T19" s="146" t="s">
        <v>572</v>
      </c>
    </row>
    <row r="20" spans="1:30" x14ac:dyDescent="0.3">
      <c r="F20" s="147"/>
      <c r="G20" s="147"/>
      <c r="H20" s="147"/>
      <c r="I20" s="147"/>
      <c r="J20" s="147"/>
      <c r="K20" s="147"/>
      <c r="L20" s="147"/>
      <c r="M20" s="147"/>
      <c r="N20" s="147"/>
      <c r="Q20" s="147"/>
      <c r="R20" s="147" t="s">
        <v>573</v>
      </c>
      <c r="S20" s="146" t="s">
        <v>574</v>
      </c>
      <c r="T20" s="146" t="s">
        <v>473</v>
      </c>
    </row>
    <row r="21" spans="1:30" x14ac:dyDescent="0.3">
      <c r="F21" s="147"/>
      <c r="G21" s="147"/>
      <c r="H21" s="147"/>
      <c r="I21" s="147"/>
      <c r="J21" s="147"/>
      <c r="K21" s="147"/>
      <c r="L21" s="147"/>
      <c r="M21" s="147"/>
      <c r="N21" s="147"/>
      <c r="Q21" s="147"/>
      <c r="R21" s="147" t="s">
        <v>575</v>
      </c>
      <c r="S21" s="146" t="s">
        <v>461</v>
      </c>
      <c r="T21" s="146" t="s">
        <v>512</v>
      </c>
    </row>
    <row r="22" spans="1:30" x14ac:dyDescent="0.3">
      <c r="F22" s="147"/>
      <c r="G22" s="147"/>
      <c r="H22" s="147"/>
      <c r="I22" s="147"/>
      <c r="J22" s="147"/>
      <c r="K22" s="147"/>
      <c r="L22" s="147"/>
      <c r="M22" s="147"/>
      <c r="N22" s="147"/>
      <c r="Q22" s="147"/>
      <c r="R22" s="147"/>
      <c r="S22" s="146" t="s">
        <v>693</v>
      </c>
    </row>
    <row r="23" spans="1:30" x14ac:dyDescent="0.3">
      <c r="F23" s="147"/>
      <c r="G23" s="147"/>
      <c r="H23" s="147"/>
      <c r="I23" s="147"/>
      <c r="J23" s="147"/>
      <c r="K23" s="147"/>
      <c r="L23" s="147"/>
      <c r="M23" s="147"/>
      <c r="N23" s="147"/>
      <c r="Q23" s="147"/>
      <c r="R23" s="147"/>
    </row>
    <row r="24" spans="1:30" x14ac:dyDescent="0.3">
      <c r="A24" s="148" t="s">
        <v>627</v>
      </c>
      <c r="F24" s="147"/>
      <c r="G24" s="147"/>
      <c r="H24" s="147"/>
      <c r="I24" s="147"/>
      <c r="J24" s="147"/>
      <c r="K24" s="147"/>
      <c r="L24" s="147"/>
      <c r="M24" s="147"/>
      <c r="N24" s="147"/>
    </row>
    <row r="25" spans="1:30" ht="14.5" thickBot="1" x14ac:dyDescent="0.35">
      <c r="O25" s="187">
        <v>0.05</v>
      </c>
      <c r="P25" s="187"/>
    </row>
    <row r="26" spans="1:30" x14ac:dyDescent="0.3">
      <c r="A26" s="150"/>
      <c r="B26" s="150"/>
      <c r="C26" s="150"/>
      <c r="D26" s="150" t="s">
        <v>628</v>
      </c>
      <c r="E26" s="150"/>
      <c r="F26" s="150"/>
      <c r="G26" s="150"/>
      <c r="H26" s="150"/>
      <c r="I26" s="150" t="s">
        <v>580</v>
      </c>
      <c r="J26" s="150"/>
      <c r="K26" s="151" t="s">
        <v>581</v>
      </c>
      <c r="L26" s="150" t="s">
        <v>582</v>
      </c>
      <c r="M26" s="150" t="s">
        <v>583</v>
      </c>
      <c r="N26" s="151" t="s">
        <v>584</v>
      </c>
      <c r="O26" s="150" t="s">
        <v>582</v>
      </c>
      <c r="P26" s="151" t="s">
        <v>583</v>
      </c>
      <c r="Q26" s="150" t="s">
        <v>585</v>
      </c>
      <c r="R26" s="150" t="s">
        <v>586</v>
      </c>
      <c r="S26" s="150" t="s">
        <v>587</v>
      </c>
      <c r="T26" s="150" t="s">
        <v>589</v>
      </c>
      <c r="U26" s="150" t="s">
        <v>415</v>
      </c>
      <c r="V26" s="150" t="s">
        <v>589</v>
      </c>
      <c r="W26" s="188" t="s">
        <v>591</v>
      </c>
      <c r="X26" s="189" t="s">
        <v>592</v>
      </c>
      <c r="Y26" s="150" t="s">
        <v>589</v>
      </c>
      <c r="Z26" s="188" t="s">
        <v>591</v>
      </c>
      <c r="AA26" s="189" t="s">
        <v>592</v>
      </c>
      <c r="AB26" s="150" t="s">
        <v>589</v>
      </c>
      <c r="AC26" s="188" t="s">
        <v>591</v>
      </c>
      <c r="AD26" s="189" t="s">
        <v>592</v>
      </c>
    </row>
    <row r="27" spans="1:30" s="147" customFormat="1" x14ac:dyDescent="0.3">
      <c r="A27" s="150" t="s">
        <v>601</v>
      </c>
      <c r="B27" s="150" t="s">
        <v>694</v>
      </c>
      <c r="C27" s="150" t="s">
        <v>605</v>
      </c>
      <c r="D27" s="150" t="s">
        <v>606</v>
      </c>
      <c r="E27" s="150" t="s">
        <v>629</v>
      </c>
      <c r="F27" s="150" t="s">
        <v>414</v>
      </c>
      <c r="G27" s="150" t="s">
        <v>586</v>
      </c>
      <c r="H27" s="150" t="s">
        <v>630</v>
      </c>
      <c r="I27" s="150" t="s">
        <v>607</v>
      </c>
      <c r="J27" s="150" t="s">
        <v>415</v>
      </c>
      <c r="K27" s="151" t="s">
        <v>608</v>
      </c>
      <c r="L27" s="150" t="s">
        <v>609</v>
      </c>
      <c r="M27" s="150" t="s">
        <v>609</v>
      </c>
      <c r="N27" s="151" t="s">
        <v>551</v>
      </c>
      <c r="O27" s="150" t="s">
        <v>610</v>
      </c>
      <c r="P27" s="151" t="s">
        <v>611</v>
      </c>
      <c r="Q27" s="150" t="s">
        <v>612</v>
      </c>
      <c r="R27" s="150" t="s">
        <v>613</v>
      </c>
      <c r="S27" s="150" t="s">
        <v>614</v>
      </c>
      <c r="T27" s="150" t="s">
        <v>631</v>
      </c>
      <c r="U27" s="150"/>
      <c r="V27" s="150" t="s">
        <v>578</v>
      </c>
      <c r="W27" s="190" t="s">
        <v>578</v>
      </c>
      <c r="X27" s="191" t="s">
        <v>578</v>
      </c>
      <c r="Y27" s="150" t="s">
        <v>206</v>
      </c>
      <c r="Z27" s="190" t="s">
        <v>206</v>
      </c>
      <c r="AA27" s="191" t="s">
        <v>206</v>
      </c>
      <c r="AB27" s="150" t="s">
        <v>624</v>
      </c>
      <c r="AC27" s="190" t="s">
        <v>624</v>
      </c>
      <c r="AD27" s="191" t="s">
        <v>624</v>
      </c>
    </row>
    <row r="28" spans="1:30" x14ac:dyDescent="0.3">
      <c r="A28" s="152" t="s">
        <v>626</v>
      </c>
      <c r="B28" s="153">
        <v>41730</v>
      </c>
      <c r="C28" s="154">
        <v>35961</v>
      </c>
      <c r="D28" s="155">
        <v>4.7500000000000001E-2</v>
      </c>
      <c r="E28" s="156">
        <f>(B28-C28-1)/365</f>
        <v>15.802739726027397</v>
      </c>
      <c r="F28" s="157">
        <v>1000000</v>
      </c>
      <c r="G28" s="158">
        <f>95/4.75</f>
        <v>20</v>
      </c>
      <c r="H28" s="157">
        <f>F28*95%/G28</f>
        <v>47500</v>
      </c>
      <c r="I28" s="159">
        <f>H28*E28</f>
        <v>750630.1369863014</v>
      </c>
      <c r="J28" s="157">
        <f>F28-I28</f>
        <v>249369.8630136986</v>
      </c>
      <c r="K28" s="160">
        <f t="shared" ref="K28:K44" si="0">IF(C28&lt;B28,J28,F28)</f>
        <v>249369.8630136986</v>
      </c>
      <c r="L28" s="158">
        <v>15</v>
      </c>
      <c r="M28" s="158">
        <v>12</v>
      </c>
      <c r="N28" s="161">
        <f t="shared" ref="N28:N44" si="1">IF(M28="",L28,M28)</f>
        <v>12</v>
      </c>
      <c r="O28" s="162">
        <f t="shared" ref="O28:O44" si="2">F28*$O$25</f>
        <v>50000</v>
      </c>
      <c r="P28" s="161">
        <v>20000</v>
      </c>
      <c r="Q28" s="159">
        <f t="shared" ref="Q28:Q44" si="3">IF(P28="",O28,P28)</f>
        <v>20000</v>
      </c>
      <c r="R28" s="156">
        <f>E28</f>
        <v>15.802739726027397</v>
      </c>
      <c r="S28" s="192">
        <f>IF(N28-R28&gt;0,N28-R28,0)</f>
        <v>0</v>
      </c>
      <c r="T28" s="159">
        <f>IF(S28=0,(K28-Q28),IF(S28&lt;1,(K28-Q28),(K28-Q28)/S28))</f>
        <v>229369.8630136986</v>
      </c>
      <c r="U28" s="193">
        <f>K28-T28</f>
        <v>20000</v>
      </c>
      <c r="V28" s="193">
        <f t="shared" ref="V28:V44" si="4">IF(U28=$Q28,0,T28)</f>
        <v>0</v>
      </c>
      <c r="W28" s="194">
        <f>IF(U28=$Q28,0,IF(V28&gt;U28,U28-$Q28,V28))</f>
        <v>0</v>
      </c>
      <c r="X28" s="195">
        <f>U28-W28</f>
        <v>20000</v>
      </c>
      <c r="Y28" s="193">
        <f t="shared" ref="Y28:Y44" si="5">IF(X28=$Q28,0,W28)</f>
        <v>0</v>
      </c>
      <c r="Z28" s="194">
        <f>IF(X28=$Q28,0,IF(Y28&gt;X28,X28-$Q28,Y28))</f>
        <v>0</v>
      </c>
      <c r="AA28" s="195">
        <f>X28-Z28</f>
        <v>20000</v>
      </c>
      <c r="AB28" s="193">
        <f t="shared" ref="AB28:AB44" si="6">IF(AA28=$Q28,0,Z28)</f>
        <v>0</v>
      </c>
      <c r="AC28" s="194">
        <f t="shared" ref="AC28:AC44" si="7">IF(AA28=$Q28,0,IF(AB28&gt;AA28,AA28-$Q28,AB28))</f>
        <v>0</v>
      </c>
      <c r="AD28" s="195">
        <f t="shared" ref="AD28:AD44" si="8">AA28-AC28</f>
        <v>20000</v>
      </c>
    </row>
    <row r="29" spans="1:30" x14ac:dyDescent="0.3">
      <c r="A29" s="152" t="s">
        <v>626</v>
      </c>
      <c r="B29" s="153">
        <v>41730</v>
      </c>
      <c r="C29" s="154">
        <f>C28+365</f>
        <v>36326</v>
      </c>
      <c r="D29" s="155">
        <v>4.7500000000000001E-2</v>
      </c>
      <c r="E29" s="156">
        <f t="shared" ref="E29:E43" si="9">(B29-C29-1)/365</f>
        <v>14.802739726027397</v>
      </c>
      <c r="F29" s="157">
        <v>1000000</v>
      </c>
      <c r="G29" s="158">
        <f t="shared" ref="G29:G43" si="10">95/4.75</f>
        <v>20</v>
      </c>
      <c r="H29" s="157">
        <f t="shared" ref="H29:H43" si="11">F29*95%/G29</f>
        <v>47500</v>
      </c>
      <c r="I29" s="159">
        <f t="shared" ref="I29:I43" si="12">H29*E29</f>
        <v>703130.1369863014</v>
      </c>
      <c r="J29" s="157">
        <f t="shared" ref="J29:J43" si="13">F29-I29</f>
        <v>296869.8630136986</v>
      </c>
      <c r="K29" s="160">
        <f t="shared" si="0"/>
        <v>296869.8630136986</v>
      </c>
      <c r="L29" s="158">
        <v>15</v>
      </c>
      <c r="M29" s="158">
        <v>12</v>
      </c>
      <c r="N29" s="161">
        <f t="shared" si="1"/>
        <v>12</v>
      </c>
      <c r="O29" s="162">
        <f t="shared" si="2"/>
        <v>50000</v>
      </c>
      <c r="P29" s="161">
        <v>20000</v>
      </c>
      <c r="Q29" s="159">
        <f t="shared" si="3"/>
        <v>20000</v>
      </c>
      <c r="R29" s="156">
        <f t="shared" ref="R29:R44" si="14">E29</f>
        <v>14.802739726027397</v>
      </c>
      <c r="S29" s="196">
        <f>IF(N29-R29&gt;0,N29-R29,0)</f>
        <v>0</v>
      </c>
      <c r="T29" s="159">
        <f t="shared" ref="T29:T44" si="15">IF(S29=0,(K29-Q29),IF(S29&lt;1,(K29-Q29),(K29-Q29)/S29))</f>
        <v>276869.8630136986</v>
      </c>
      <c r="U29" s="193">
        <f t="shared" ref="U29:U44" si="16">K29-T29</f>
        <v>20000</v>
      </c>
      <c r="V29" s="193">
        <f t="shared" si="4"/>
        <v>0</v>
      </c>
      <c r="W29" s="194">
        <f t="shared" ref="W29:W44" si="17">IF(U29=Q29,0,IF(V29&gt;U29,U29-Q29,V29))</f>
        <v>0</v>
      </c>
      <c r="X29" s="195">
        <f t="shared" ref="X29:X44" si="18">U29-W29</f>
        <v>20000</v>
      </c>
      <c r="Y29" s="193">
        <f t="shared" si="5"/>
        <v>0</v>
      </c>
      <c r="Z29" s="194">
        <f t="shared" ref="Z29:Z44" si="19">IF(X29=$Q29,0,IF(Y29&gt;X29,X29-$Q29,Y29))</f>
        <v>0</v>
      </c>
      <c r="AA29" s="195">
        <f t="shared" ref="AA29:AA44" si="20">X29-Z29</f>
        <v>20000</v>
      </c>
      <c r="AB29" s="193">
        <f t="shared" si="6"/>
        <v>0</v>
      </c>
      <c r="AC29" s="194">
        <f t="shared" si="7"/>
        <v>0</v>
      </c>
      <c r="AD29" s="195">
        <f t="shared" si="8"/>
        <v>20000</v>
      </c>
    </row>
    <row r="30" spans="1:30" x14ac:dyDescent="0.3">
      <c r="A30" s="152" t="s">
        <v>626</v>
      </c>
      <c r="B30" s="153">
        <v>41730</v>
      </c>
      <c r="C30" s="154">
        <f>C29+365</f>
        <v>36691</v>
      </c>
      <c r="D30" s="155">
        <v>4.7500000000000001E-2</v>
      </c>
      <c r="E30" s="156">
        <f t="shared" si="9"/>
        <v>13.802739726027397</v>
      </c>
      <c r="F30" s="157">
        <v>1000000</v>
      </c>
      <c r="G30" s="158">
        <f t="shared" si="10"/>
        <v>20</v>
      </c>
      <c r="H30" s="157">
        <f t="shared" si="11"/>
        <v>47500</v>
      </c>
      <c r="I30" s="159">
        <f t="shared" si="12"/>
        <v>655630.1369863014</v>
      </c>
      <c r="J30" s="157">
        <f t="shared" si="13"/>
        <v>344369.8630136986</v>
      </c>
      <c r="K30" s="160">
        <f t="shared" si="0"/>
        <v>344369.8630136986</v>
      </c>
      <c r="L30" s="158">
        <v>15</v>
      </c>
      <c r="M30" s="158">
        <v>12</v>
      </c>
      <c r="N30" s="161">
        <f t="shared" si="1"/>
        <v>12</v>
      </c>
      <c r="O30" s="162">
        <f t="shared" si="2"/>
        <v>50000</v>
      </c>
      <c r="P30" s="161">
        <v>20000</v>
      </c>
      <c r="Q30" s="159">
        <f t="shared" si="3"/>
        <v>20000</v>
      </c>
      <c r="R30" s="156">
        <f t="shared" si="14"/>
        <v>13.802739726027397</v>
      </c>
      <c r="S30" s="196">
        <f>IF(N30-R30&gt;0,N30-R30,0)</f>
        <v>0</v>
      </c>
      <c r="T30" s="159">
        <f t="shared" si="15"/>
        <v>324369.8630136986</v>
      </c>
      <c r="U30" s="193">
        <f t="shared" si="16"/>
        <v>20000</v>
      </c>
      <c r="V30" s="193">
        <f t="shared" si="4"/>
        <v>0</v>
      </c>
      <c r="W30" s="194">
        <f t="shared" si="17"/>
        <v>0</v>
      </c>
      <c r="X30" s="195">
        <f t="shared" si="18"/>
        <v>20000</v>
      </c>
      <c r="Y30" s="193">
        <f t="shared" si="5"/>
        <v>0</v>
      </c>
      <c r="Z30" s="194">
        <f t="shared" si="19"/>
        <v>0</v>
      </c>
      <c r="AA30" s="195">
        <f t="shared" si="20"/>
        <v>20000</v>
      </c>
      <c r="AB30" s="193">
        <f t="shared" si="6"/>
        <v>0</v>
      </c>
      <c r="AC30" s="194">
        <f t="shared" si="7"/>
        <v>0</v>
      </c>
      <c r="AD30" s="195">
        <f t="shared" si="8"/>
        <v>20000</v>
      </c>
    </row>
    <row r="31" spans="1:30" x14ac:dyDescent="0.3">
      <c r="A31" s="152" t="s">
        <v>626</v>
      </c>
      <c r="B31" s="153">
        <v>41730</v>
      </c>
      <c r="C31" s="154">
        <f>C30+365</f>
        <v>37056</v>
      </c>
      <c r="D31" s="155">
        <v>4.7500000000000001E-2</v>
      </c>
      <c r="E31" s="156">
        <f t="shared" si="9"/>
        <v>12.802739726027397</v>
      </c>
      <c r="F31" s="157">
        <v>1000000</v>
      </c>
      <c r="G31" s="158">
        <f t="shared" si="10"/>
        <v>20</v>
      </c>
      <c r="H31" s="157">
        <f t="shared" si="11"/>
        <v>47500</v>
      </c>
      <c r="I31" s="159">
        <f t="shared" si="12"/>
        <v>608130.1369863014</v>
      </c>
      <c r="J31" s="157">
        <f t="shared" si="13"/>
        <v>391869.8630136986</v>
      </c>
      <c r="K31" s="160">
        <f t="shared" si="0"/>
        <v>391869.8630136986</v>
      </c>
      <c r="L31" s="158">
        <v>15</v>
      </c>
      <c r="M31" s="158">
        <v>12</v>
      </c>
      <c r="N31" s="161">
        <f t="shared" si="1"/>
        <v>12</v>
      </c>
      <c r="O31" s="162">
        <f t="shared" si="2"/>
        <v>50000</v>
      </c>
      <c r="P31" s="161">
        <v>20000</v>
      </c>
      <c r="Q31" s="159">
        <f t="shared" si="3"/>
        <v>20000</v>
      </c>
      <c r="R31" s="156">
        <f t="shared" si="14"/>
        <v>12.802739726027397</v>
      </c>
      <c r="S31" s="196">
        <f>IF(N31-R31&gt;0,N31-R31,0)</f>
        <v>0</v>
      </c>
      <c r="T31" s="159">
        <f t="shared" si="15"/>
        <v>371869.8630136986</v>
      </c>
      <c r="U31" s="193">
        <f t="shared" si="16"/>
        <v>20000</v>
      </c>
      <c r="V31" s="193">
        <f t="shared" si="4"/>
        <v>0</v>
      </c>
      <c r="W31" s="194">
        <f t="shared" si="17"/>
        <v>0</v>
      </c>
      <c r="X31" s="195">
        <f t="shared" si="18"/>
        <v>20000</v>
      </c>
      <c r="Y31" s="193">
        <f t="shared" si="5"/>
        <v>0</v>
      </c>
      <c r="Z31" s="194">
        <f t="shared" si="19"/>
        <v>0</v>
      </c>
      <c r="AA31" s="195">
        <f t="shared" si="20"/>
        <v>20000</v>
      </c>
      <c r="AB31" s="193">
        <f t="shared" si="6"/>
        <v>0</v>
      </c>
      <c r="AC31" s="194">
        <f t="shared" si="7"/>
        <v>0</v>
      </c>
      <c r="AD31" s="195">
        <f t="shared" si="8"/>
        <v>20000</v>
      </c>
    </row>
    <row r="32" spans="1:30" x14ac:dyDescent="0.3">
      <c r="A32" s="152" t="s">
        <v>626</v>
      </c>
      <c r="B32" s="153">
        <v>41730</v>
      </c>
      <c r="C32" s="154">
        <f>C31+365</f>
        <v>37421</v>
      </c>
      <c r="D32" s="155">
        <v>4.7500000000000001E-2</v>
      </c>
      <c r="E32" s="156">
        <f t="shared" si="9"/>
        <v>11.802739726027397</v>
      </c>
      <c r="F32" s="157">
        <v>1000000</v>
      </c>
      <c r="G32" s="158">
        <f t="shared" si="10"/>
        <v>20</v>
      </c>
      <c r="H32" s="157">
        <f t="shared" si="11"/>
        <v>47500</v>
      </c>
      <c r="I32" s="159">
        <f t="shared" si="12"/>
        <v>560630.1369863014</v>
      </c>
      <c r="J32" s="157">
        <f t="shared" si="13"/>
        <v>439369.8630136986</v>
      </c>
      <c r="K32" s="160">
        <f t="shared" si="0"/>
        <v>439369.8630136986</v>
      </c>
      <c r="L32" s="158">
        <v>15</v>
      </c>
      <c r="M32" s="158">
        <v>12</v>
      </c>
      <c r="N32" s="161">
        <f t="shared" si="1"/>
        <v>12</v>
      </c>
      <c r="O32" s="162">
        <f t="shared" si="2"/>
        <v>50000</v>
      </c>
      <c r="P32" s="161">
        <v>20000</v>
      </c>
      <c r="Q32" s="159">
        <f t="shared" si="3"/>
        <v>20000</v>
      </c>
      <c r="R32" s="156">
        <f t="shared" si="14"/>
        <v>11.802739726027397</v>
      </c>
      <c r="S32" s="196">
        <f>IF(N32-R32&gt;0,N32-R32,0)</f>
        <v>0.19726027397260282</v>
      </c>
      <c r="T32" s="159">
        <f t="shared" si="15"/>
        <v>419369.8630136986</v>
      </c>
      <c r="U32" s="193">
        <f t="shared" si="16"/>
        <v>20000</v>
      </c>
      <c r="V32" s="193">
        <f t="shared" si="4"/>
        <v>0</v>
      </c>
      <c r="W32" s="194">
        <f t="shared" si="17"/>
        <v>0</v>
      </c>
      <c r="X32" s="195">
        <f t="shared" si="18"/>
        <v>20000</v>
      </c>
      <c r="Y32" s="193">
        <f t="shared" si="5"/>
        <v>0</v>
      </c>
      <c r="Z32" s="194">
        <f t="shared" si="19"/>
        <v>0</v>
      </c>
      <c r="AA32" s="195">
        <f t="shared" si="20"/>
        <v>20000</v>
      </c>
      <c r="AB32" s="193">
        <f t="shared" si="6"/>
        <v>0</v>
      </c>
      <c r="AC32" s="194">
        <f t="shared" si="7"/>
        <v>0</v>
      </c>
      <c r="AD32" s="195">
        <f t="shared" si="8"/>
        <v>20000</v>
      </c>
    </row>
    <row r="33" spans="1:30" x14ac:dyDescent="0.3">
      <c r="A33" s="152" t="s">
        <v>626</v>
      </c>
      <c r="B33" s="153">
        <v>41730</v>
      </c>
      <c r="C33" s="154">
        <f>C32+365</f>
        <v>37786</v>
      </c>
      <c r="D33" s="155">
        <v>4.7500000000000001E-2</v>
      </c>
      <c r="E33" s="156">
        <f t="shared" si="9"/>
        <v>10.802739726027397</v>
      </c>
      <c r="F33" s="157">
        <v>1000000</v>
      </c>
      <c r="G33" s="158">
        <f t="shared" si="10"/>
        <v>20</v>
      </c>
      <c r="H33" s="157">
        <f t="shared" si="11"/>
        <v>47500</v>
      </c>
      <c r="I33" s="159">
        <f t="shared" si="12"/>
        <v>513130.13698630134</v>
      </c>
      <c r="J33" s="157">
        <f t="shared" si="13"/>
        <v>486869.86301369866</v>
      </c>
      <c r="K33" s="160">
        <f t="shared" si="0"/>
        <v>486869.86301369866</v>
      </c>
      <c r="L33" s="158">
        <v>15</v>
      </c>
      <c r="M33" s="158">
        <v>12</v>
      </c>
      <c r="N33" s="161">
        <f t="shared" si="1"/>
        <v>12</v>
      </c>
      <c r="O33" s="162">
        <f t="shared" si="2"/>
        <v>50000</v>
      </c>
      <c r="P33" s="161">
        <v>20000</v>
      </c>
      <c r="Q33" s="159">
        <f t="shared" si="3"/>
        <v>20000</v>
      </c>
      <c r="R33" s="156">
        <f t="shared" si="14"/>
        <v>10.802739726027397</v>
      </c>
      <c r="S33" s="196">
        <f t="shared" ref="S33:S44" si="21">IF(N33-R33&gt;0,N33-R33,0)</f>
        <v>1.1972602739726028</v>
      </c>
      <c r="T33" s="159">
        <f t="shared" si="15"/>
        <v>389948.51258581236</v>
      </c>
      <c r="U33" s="193">
        <f t="shared" si="16"/>
        <v>96921.350427886297</v>
      </c>
      <c r="V33" s="193">
        <f t="shared" si="4"/>
        <v>389948.51258581236</v>
      </c>
      <c r="W33" s="194">
        <f t="shared" si="17"/>
        <v>76921.350427886297</v>
      </c>
      <c r="X33" s="195">
        <f t="shared" si="18"/>
        <v>20000</v>
      </c>
      <c r="Y33" s="193">
        <f t="shared" si="5"/>
        <v>0</v>
      </c>
      <c r="Z33" s="194">
        <f t="shared" si="19"/>
        <v>0</v>
      </c>
      <c r="AA33" s="195">
        <f t="shared" si="20"/>
        <v>20000</v>
      </c>
      <c r="AB33" s="193">
        <f t="shared" si="6"/>
        <v>0</v>
      </c>
      <c r="AC33" s="194">
        <f t="shared" si="7"/>
        <v>0</v>
      </c>
      <c r="AD33" s="195">
        <f t="shared" si="8"/>
        <v>20000</v>
      </c>
    </row>
    <row r="34" spans="1:30" x14ac:dyDescent="0.3">
      <c r="A34" s="152" t="s">
        <v>626</v>
      </c>
      <c r="B34" s="153">
        <v>41730</v>
      </c>
      <c r="C34" s="154">
        <v>38196</v>
      </c>
      <c r="D34" s="155">
        <v>4.7500000000000001E-2</v>
      </c>
      <c r="E34" s="156">
        <f t="shared" si="9"/>
        <v>9.6794520547945204</v>
      </c>
      <c r="F34" s="157">
        <v>1000000</v>
      </c>
      <c r="G34" s="158">
        <f t="shared" si="10"/>
        <v>20</v>
      </c>
      <c r="H34" s="157">
        <f t="shared" si="11"/>
        <v>47500</v>
      </c>
      <c r="I34" s="159">
        <f t="shared" si="12"/>
        <v>459773.9726027397</v>
      </c>
      <c r="J34" s="157">
        <f t="shared" si="13"/>
        <v>540226.0273972603</v>
      </c>
      <c r="K34" s="160">
        <f t="shared" si="0"/>
        <v>540226.0273972603</v>
      </c>
      <c r="L34" s="158">
        <v>15</v>
      </c>
      <c r="M34" s="158">
        <v>12</v>
      </c>
      <c r="N34" s="161">
        <f t="shared" si="1"/>
        <v>12</v>
      </c>
      <c r="O34" s="162">
        <f t="shared" si="2"/>
        <v>50000</v>
      </c>
      <c r="P34" s="161">
        <v>20000</v>
      </c>
      <c r="Q34" s="159">
        <f t="shared" si="3"/>
        <v>20000</v>
      </c>
      <c r="R34" s="156">
        <f t="shared" si="14"/>
        <v>9.6794520547945204</v>
      </c>
      <c r="S34" s="196">
        <f t="shared" si="21"/>
        <v>2.3205479452054796</v>
      </c>
      <c r="T34" s="159">
        <f t="shared" si="15"/>
        <v>224182.40850059033</v>
      </c>
      <c r="U34" s="193">
        <f t="shared" si="16"/>
        <v>316043.61889666994</v>
      </c>
      <c r="V34" s="193">
        <f t="shared" si="4"/>
        <v>224182.40850059033</v>
      </c>
      <c r="W34" s="194">
        <f t="shared" si="17"/>
        <v>224182.40850059033</v>
      </c>
      <c r="X34" s="195">
        <f t="shared" si="18"/>
        <v>91861.210396079608</v>
      </c>
      <c r="Y34" s="193">
        <f t="shared" si="5"/>
        <v>224182.40850059033</v>
      </c>
      <c r="Z34" s="194">
        <f t="shared" si="19"/>
        <v>71861.210396079608</v>
      </c>
      <c r="AA34" s="195">
        <f t="shared" si="20"/>
        <v>20000</v>
      </c>
      <c r="AB34" s="193">
        <f t="shared" si="6"/>
        <v>0</v>
      </c>
      <c r="AC34" s="194">
        <f t="shared" si="7"/>
        <v>0</v>
      </c>
      <c r="AD34" s="195">
        <f t="shared" si="8"/>
        <v>20000</v>
      </c>
    </row>
    <row r="35" spans="1:30" x14ac:dyDescent="0.3">
      <c r="A35" s="152" t="s">
        <v>626</v>
      </c>
      <c r="B35" s="153">
        <v>41730</v>
      </c>
      <c r="C35" s="154">
        <f t="shared" ref="C35:C43" si="22">C34+365</f>
        <v>38561</v>
      </c>
      <c r="D35" s="155">
        <v>4.7500000000000001E-2</v>
      </c>
      <c r="E35" s="156">
        <f t="shared" si="9"/>
        <v>8.6794520547945204</v>
      </c>
      <c r="F35" s="157">
        <v>1000000</v>
      </c>
      <c r="G35" s="158">
        <f t="shared" si="10"/>
        <v>20</v>
      </c>
      <c r="H35" s="157">
        <f t="shared" si="11"/>
        <v>47500</v>
      </c>
      <c r="I35" s="159">
        <f t="shared" si="12"/>
        <v>412273.9726027397</v>
      </c>
      <c r="J35" s="157">
        <f t="shared" si="13"/>
        <v>587726.0273972603</v>
      </c>
      <c r="K35" s="160">
        <f t="shared" si="0"/>
        <v>587726.0273972603</v>
      </c>
      <c r="L35" s="158">
        <v>15</v>
      </c>
      <c r="M35" s="158">
        <v>12</v>
      </c>
      <c r="N35" s="161">
        <f t="shared" si="1"/>
        <v>12</v>
      </c>
      <c r="O35" s="162">
        <f t="shared" si="2"/>
        <v>50000</v>
      </c>
      <c r="P35" s="161">
        <v>20000</v>
      </c>
      <c r="Q35" s="159">
        <f t="shared" si="3"/>
        <v>20000</v>
      </c>
      <c r="R35" s="156">
        <f t="shared" si="14"/>
        <v>8.6794520547945204</v>
      </c>
      <c r="S35" s="196">
        <f t="shared" si="21"/>
        <v>3.3205479452054796</v>
      </c>
      <c r="T35" s="159">
        <f t="shared" si="15"/>
        <v>170973.59735973598</v>
      </c>
      <c r="U35" s="193">
        <f t="shared" si="16"/>
        <v>416752.43003752432</v>
      </c>
      <c r="V35" s="193">
        <f t="shared" si="4"/>
        <v>170973.59735973598</v>
      </c>
      <c r="W35" s="194">
        <f t="shared" si="17"/>
        <v>170973.59735973598</v>
      </c>
      <c r="X35" s="195">
        <f t="shared" si="18"/>
        <v>245778.83267778833</v>
      </c>
      <c r="Y35" s="193">
        <f t="shared" si="5"/>
        <v>170973.59735973598</v>
      </c>
      <c r="Z35" s="194">
        <f t="shared" si="19"/>
        <v>170973.59735973598</v>
      </c>
      <c r="AA35" s="195">
        <f t="shared" si="20"/>
        <v>74805.23531805235</v>
      </c>
      <c r="AB35" s="193">
        <f t="shared" si="6"/>
        <v>170973.59735973598</v>
      </c>
      <c r="AC35" s="194">
        <f t="shared" si="7"/>
        <v>54805.23531805235</v>
      </c>
      <c r="AD35" s="195">
        <f t="shared" si="8"/>
        <v>20000</v>
      </c>
    </row>
    <row r="36" spans="1:30" x14ac:dyDescent="0.3">
      <c r="A36" s="152" t="s">
        <v>626</v>
      </c>
      <c r="B36" s="153">
        <v>41730</v>
      </c>
      <c r="C36" s="154">
        <f t="shared" si="22"/>
        <v>38926</v>
      </c>
      <c r="D36" s="155">
        <v>4.7500000000000001E-2</v>
      </c>
      <c r="E36" s="156">
        <f t="shared" si="9"/>
        <v>7.6794520547945204</v>
      </c>
      <c r="F36" s="157">
        <v>1000000</v>
      </c>
      <c r="G36" s="158">
        <f t="shared" si="10"/>
        <v>20</v>
      </c>
      <c r="H36" s="157">
        <f t="shared" si="11"/>
        <v>47500</v>
      </c>
      <c r="I36" s="159">
        <f t="shared" si="12"/>
        <v>364773.9726027397</v>
      </c>
      <c r="J36" s="157">
        <f t="shared" si="13"/>
        <v>635226.0273972603</v>
      </c>
      <c r="K36" s="160">
        <f t="shared" si="0"/>
        <v>635226.0273972603</v>
      </c>
      <c r="L36" s="158">
        <v>15</v>
      </c>
      <c r="M36" s="158">
        <v>12</v>
      </c>
      <c r="N36" s="161">
        <f t="shared" si="1"/>
        <v>12</v>
      </c>
      <c r="O36" s="162">
        <f t="shared" si="2"/>
        <v>50000</v>
      </c>
      <c r="P36" s="161">
        <v>20000</v>
      </c>
      <c r="Q36" s="159">
        <f t="shared" si="3"/>
        <v>20000</v>
      </c>
      <c r="R36" s="156">
        <f t="shared" si="14"/>
        <v>7.6794520547945204</v>
      </c>
      <c r="S36" s="196">
        <f t="shared" si="21"/>
        <v>4.3205479452054796</v>
      </c>
      <c r="T36" s="159">
        <f t="shared" si="15"/>
        <v>142395.37095751427</v>
      </c>
      <c r="U36" s="193">
        <f t="shared" si="16"/>
        <v>492830.65643974603</v>
      </c>
      <c r="V36" s="193">
        <f t="shared" si="4"/>
        <v>142395.37095751427</v>
      </c>
      <c r="W36" s="194">
        <f t="shared" si="17"/>
        <v>142395.37095751427</v>
      </c>
      <c r="X36" s="195">
        <f t="shared" si="18"/>
        <v>350435.28548223176</v>
      </c>
      <c r="Y36" s="193">
        <f t="shared" si="5"/>
        <v>142395.37095751427</v>
      </c>
      <c r="Z36" s="194">
        <f t="shared" si="19"/>
        <v>142395.37095751427</v>
      </c>
      <c r="AA36" s="195">
        <f t="shared" si="20"/>
        <v>208039.91452471749</v>
      </c>
      <c r="AB36" s="193">
        <f t="shared" si="6"/>
        <v>142395.37095751427</v>
      </c>
      <c r="AC36" s="194">
        <f t="shared" si="7"/>
        <v>142395.37095751427</v>
      </c>
      <c r="AD36" s="195">
        <f t="shared" si="8"/>
        <v>65644.543567203218</v>
      </c>
    </row>
    <row r="37" spans="1:30" x14ac:dyDescent="0.3">
      <c r="A37" s="152" t="s">
        <v>626</v>
      </c>
      <c r="B37" s="153">
        <v>41730</v>
      </c>
      <c r="C37" s="154">
        <f>C36+365</f>
        <v>39291</v>
      </c>
      <c r="D37" s="155">
        <v>4.7500000000000001E-2</v>
      </c>
      <c r="E37" s="156">
        <f t="shared" si="9"/>
        <v>6.6794520547945204</v>
      </c>
      <c r="F37" s="157">
        <v>1000000</v>
      </c>
      <c r="G37" s="158">
        <f t="shared" si="10"/>
        <v>20</v>
      </c>
      <c r="H37" s="157">
        <f t="shared" si="11"/>
        <v>47500</v>
      </c>
      <c r="I37" s="159">
        <f t="shared" si="12"/>
        <v>317273.9726027397</v>
      </c>
      <c r="J37" s="157">
        <f t="shared" si="13"/>
        <v>682726.0273972603</v>
      </c>
      <c r="K37" s="160">
        <f t="shared" si="0"/>
        <v>682726.0273972603</v>
      </c>
      <c r="L37" s="158">
        <v>15</v>
      </c>
      <c r="M37" s="158">
        <v>12</v>
      </c>
      <c r="N37" s="161">
        <f t="shared" si="1"/>
        <v>12</v>
      </c>
      <c r="O37" s="162">
        <f t="shared" si="2"/>
        <v>50000</v>
      </c>
      <c r="P37" s="161">
        <v>20000</v>
      </c>
      <c r="Q37" s="159">
        <f t="shared" si="3"/>
        <v>20000</v>
      </c>
      <c r="R37" s="156">
        <f t="shared" si="14"/>
        <v>6.6794520547945204</v>
      </c>
      <c r="S37" s="196">
        <f t="shared" si="21"/>
        <v>5.3205479452054796</v>
      </c>
      <c r="T37" s="159">
        <f t="shared" si="15"/>
        <v>124559.73223480947</v>
      </c>
      <c r="U37" s="193">
        <f t="shared" si="16"/>
        <v>558166.29516245087</v>
      </c>
      <c r="V37" s="193">
        <f t="shared" si="4"/>
        <v>124559.73223480947</v>
      </c>
      <c r="W37" s="194">
        <f t="shared" si="17"/>
        <v>124559.73223480947</v>
      </c>
      <c r="X37" s="195">
        <f t="shared" si="18"/>
        <v>433606.56292764138</v>
      </c>
      <c r="Y37" s="193">
        <f t="shared" si="5"/>
        <v>124559.73223480947</v>
      </c>
      <c r="Z37" s="194">
        <f t="shared" si="19"/>
        <v>124559.73223480947</v>
      </c>
      <c r="AA37" s="195">
        <f t="shared" si="20"/>
        <v>309046.83069283189</v>
      </c>
      <c r="AB37" s="193">
        <f t="shared" si="6"/>
        <v>124559.73223480947</v>
      </c>
      <c r="AC37" s="194">
        <f t="shared" si="7"/>
        <v>124559.73223480947</v>
      </c>
      <c r="AD37" s="195">
        <f t="shared" si="8"/>
        <v>184487.0984580224</v>
      </c>
    </row>
    <row r="38" spans="1:30" x14ac:dyDescent="0.3">
      <c r="A38" s="152" t="s">
        <v>626</v>
      </c>
      <c r="B38" s="153">
        <v>41730</v>
      </c>
      <c r="C38" s="154">
        <f t="shared" si="22"/>
        <v>39656</v>
      </c>
      <c r="D38" s="155">
        <v>4.7500000000000001E-2</v>
      </c>
      <c r="E38" s="156">
        <f t="shared" si="9"/>
        <v>5.6794520547945204</v>
      </c>
      <c r="F38" s="157">
        <v>1000000</v>
      </c>
      <c r="G38" s="158">
        <f t="shared" si="10"/>
        <v>20</v>
      </c>
      <c r="H38" s="157">
        <f t="shared" si="11"/>
        <v>47500</v>
      </c>
      <c r="I38" s="159">
        <f t="shared" si="12"/>
        <v>269773.9726027397</v>
      </c>
      <c r="J38" s="157">
        <f t="shared" si="13"/>
        <v>730226.0273972603</v>
      </c>
      <c r="K38" s="160">
        <f t="shared" si="0"/>
        <v>730226.0273972603</v>
      </c>
      <c r="L38" s="158">
        <v>15</v>
      </c>
      <c r="M38" s="158">
        <v>12</v>
      </c>
      <c r="N38" s="161">
        <f t="shared" si="1"/>
        <v>12</v>
      </c>
      <c r="O38" s="162">
        <f t="shared" si="2"/>
        <v>50000</v>
      </c>
      <c r="P38" s="161">
        <v>20000</v>
      </c>
      <c r="Q38" s="159">
        <f t="shared" si="3"/>
        <v>20000</v>
      </c>
      <c r="R38" s="156">
        <f t="shared" si="14"/>
        <v>5.6794520547945204</v>
      </c>
      <c r="S38" s="196">
        <f t="shared" si="21"/>
        <v>6.3205479452054796</v>
      </c>
      <c r="T38" s="159">
        <f t="shared" si="15"/>
        <v>112367.79367143476</v>
      </c>
      <c r="U38" s="193">
        <f t="shared" si="16"/>
        <v>617858.23372582556</v>
      </c>
      <c r="V38" s="193">
        <f t="shared" si="4"/>
        <v>112367.79367143476</v>
      </c>
      <c r="W38" s="194">
        <f t="shared" si="17"/>
        <v>112367.79367143476</v>
      </c>
      <c r="X38" s="195">
        <f t="shared" si="18"/>
        <v>505490.44005439081</v>
      </c>
      <c r="Y38" s="193">
        <f t="shared" si="5"/>
        <v>112367.79367143476</v>
      </c>
      <c r="Z38" s="194">
        <f t="shared" si="19"/>
        <v>112367.79367143476</v>
      </c>
      <c r="AA38" s="195">
        <f t="shared" si="20"/>
        <v>393122.64638295607</v>
      </c>
      <c r="AB38" s="193">
        <f t="shared" si="6"/>
        <v>112367.79367143476</v>
      </c>
      <c r="AC38" s="194">
        <f t="shared" si="7"/>
        <v>112367.79367143476</v>
      </c>
      <c r="AD38" s="195">
        <f t="shared" si="8"/>
        <v>280754.85271152132</v>
      </c>
    </row>
    <row r="39" spans="1:30" x14ac:dyDescent="0.3">
      <c r="A39" s="152" t="s">
        <v>626</v>
      </c>
      <c r="B39" s="153">
        <v>41730</v>
      </c>
      <c r="C39" s="154">
        <f t="shared" si="22"/>
        <v>40021</v>
      </c>
      <c r="D39" s="155">
        <v>4.7500000000000001E-2</v>
      </c>
      <c r="E39" s="156">
        <f t="shared" si="9"/>
        <v>4.6794520547945204</v>
      </c>
      <c r="F39" s="157">
        <v>1000000</v>
      </c>
      <c r="G39" s="158">
        <f t="shared" si="10"/>
        <v>20</v>
      </c>
      <c r="H39" s="157">
        <f t="shared" si="11"/>
        <v>47500</v>
      </c>
      <c r="I39" s="159">
        <f t="shared" si="12"/>
        <v>222273.97260273973</v>
      </c>
      <c r="J39" s="157">
        <f t="shared" si="13"/>
        <v>777726.0273972603</v>
      </c>
      <c r="K39" s="160">
        <f t="shared" si="0"/>
        <v>777726.0273972603</v>
      </c>
      <c r="L39" s="158">
        <v>15</v>
      </c>
      <c r="M39" s="158">
        <v>12</v>
      </c>
      <c r="N39" s="161">
        <f t="shared" si="1"/>
        <v>12</v>
      </c>
      <c r="O39" s="162">
        <f t="shared" si="2"/>
        <v>50000</v>
      </c>
      <c r="P39" s="161">
        <v>20000</v>
      </c>
      <c r="Q39" s="159">
        <f t="shared" si="3"/>
        <v>20000</v>
      </c>
      <c r="R39" s="156">
        <f t="shared" si="14"/>
        <v>4.6794520547945204</v>
      </c>
      <c r="S39" s="196">
        <f t="shared" si="21"/>
        <v>7.3205479452054796</v>
      </c>
      <c r="T39" s="159">
        <f t="shared" si="15"/>
        <v>103506.73652694612</v>
      </c>
      <c r="U39" s="193">
        <f t="shared" si="16"/>
        <v>674219.29087031423</v>
      </c>
      <c r="V39" s="193">
        <f t="shared" si="4"/>
        <v>103506.73652694612</v>
      </c>
      <c r="W39" s="194">
        <f t="shared" si="17"/>
        <v>103506.73652694612</v>
      </c>
      <c r="X39" s="195">
        <f t="shared" si="18"/>
        <v>570712.55434336816</v>
      </c>
      <c r="Y39" s="193">
        <f t="shared" si="5"/>
        <v>103506.73652694612</v>
      </c>
      <c r="Z39" s="194">
        <f t="shared" si="19"/>
        <v>103506.73652694612</v>
      </c>
      <c r="AA39" s="195">
        <f t="shared" si="20"/>
        <v>467205.81781642203</v>
      </c>
      <c r="AB39" s="193">
        <f t="shared" si="6"/>
        <v>103506.73652694612</v>
      </c>
      <c r="AC39" s="194">
        <f t="shared" si="7"/>
        <v>103506.73652694612</v>
      </c>
      <c r="AD39" s="195">
        <f t="shared" si="8"/>
        <v>363699.0812894759</v>
      </c>
    </row>
    <row r="40" spans="1:30" x14ac:dyDescent="0.3">
      <c r="A40" s="152" t="s">
        <v>626</v>
      </c>
      <c r="B40" s="153">
        <v>41730</v>
      </c>
      <c r="C40" s="154">
        <v>40398</v>
      </c>
      <c r="D40" s="155">
        <v>4.7500000000000001E-2</v>
      </c>
      <c r="E40" s="156">
        <f t="shared" si="9"/>
        <v>3.6465753424657534</v>
      </c>
      <c r="F40" s="157">
        <v>1000000</v>
      </c>
      <c r="G40" s="158">
        <f t="shared" si="10"/>
        <v>20</v>
      </c>
      <c r="H40" s="157">
        <f t="shared" si="11"/>
        <v>47500</v>
      </c>
      <c r="I40" s="159">
        <f t="shared" si="12"/>
        <v>173212.32876712328</v>
      </c>
      <c r="J40" s="157">
        <f t="shared" si="13"/>
        <v>826787.67123287672</v>
      </c>
      <c r="K40" s="160">
        <f t="shared" si="0"/>
        <v>826787.67123287672</v>
      </c>
      <c r="L40" s="158">
        <v>15</v>
      </c>
      <c r="M40" s="158">
        <v>12</v>
      </c>
      <c r="N40" s="161">
        <f t="shared" si="1"/>
        <v>12</v>
      </c>
      <c r="O40" s="162">
        <f t="shared" si="2"/>
        <v>50000</v>
      </c>
      <c r="P40" s="161">
        <v>20000</v>
      </c>
      <c r="Q40" s="159">
        <f t="shared" si="3"/>
        <v>20000</v>
      </c>
      <c r="R40" s="156">
        <f t="shared" si="14"/>
        <v>3.6465753424657534</v>
      </c>
      <c r="S40" s="196">
        <f t="shared" si="21"/>
        <v>8.3534246575342461</v>
      </c>
      <c r="T40" s="159">
        <f t="shared" si="15"/>
        <v>96581.666120039357</v>
      </c>
      <c r="U40" s="193">
        <f t="shared" si="16"/>
        <v>730206.0051128373</v>
      </c>
      <c r="V40" s="193">
        <f t="shared" si="4"/>
        <v>96581.666120039357</v>
      </c>
      <c r="W40" s="194">
        <f t="shared" si="17"/>
        <v>96581.666120039357</v>
      </c>
      <c r="X40" s="195">
        <f t="shared" si="18"/>
        <v>633624.338992798</v>
      </c>
      <c r="Y40" s="193">
        <f t="shared" si="5"/>
        <v>96581.666120039357</v>
      </c>
      <c r="Z40" s="194">
        <f t="shared" si="19"/>
        <v>96581.666120039357</v>
      </c>
      <c r="AA40" s="195">
        <f t="shared" si="20"/>
        <v>537042.6728727587</v>
      </c>
      <c r="AB40" s="193">
        <f t="shared" si="6"/>
        <v>96581.666120039357</v>
      </c>
      <c r="AC40" s="194">
        <f t="shared" si="7"/>
        <v>96581.666120039357</v>
      </c>
      <c r="AD40" s="195">
        <f t="shared" si="8"/>
        <v>440461.00675271935</v>
      </c>
    </row>
    <row r="41" spans="1:30" x14ac:dyDescent="0.3">
      <c r="A41" s="152" t="s">
        <v>626</v>
      </c>
      <c r="B41" s="153">
        <v>41730</v>
      </c>
      <c r="C41" s="154">
        <f>C40+365</f>
        <v>40763</v>
      </c>
      <c r="D41" s="155">
        <v>4.7500000000000001E-2</v>
      </c>
      <c r="E41" s="156">
        <f t="shared" si="9"/>
        <v>2.6465753424657534</v>
      </c>
      <c r="F41" s="157">
        <v>1000000</v>
      </c>
      <c r="G41" s="158">
        <f t="shared" si="10"/>
        <v>20</v>
      </c>
      <c r="H41" s="157">
        <f t="shared" si="11"/>
        <v>47500</v>
      </c>
      <c r="I41" s="159">
        <f t="shared" si="12"/>
        <v>125712.32876712328</v>
      </c>
      <c r="J41" s="157">
        <f t="shared" si="13"/>
        <v>874287.67123287672</v>
      </c>
      <c r="K41" s="160">
        <f t="shared" si="0"/>
        <v>874287.67123287672</v>
      </c>
      <c r="L41" s="158">
        <v>15</v>
      </c>
      <c r="M41" s="158">
        <v>12</v>
      </c>
      <c r="N41" s="161">
        <f t="shared" si="1"/>
        <v>12</v>
      </c>
      <c r="O41" s="162">
        <f t="shared" si="2"/>
        <v>50000</v>
      </c>
      <c r="P41" s="161">
        <v>20000</v>
      </c>
      <c r="Q41" s="159">
        <f t="shared" si="3"/>
        <v>20000</v>
      </c>
      <c r="R41" s="156">
        <f t="shared" si="14"/>
        <v>2.6465753424657534</v>
      </c>
      <c r="S41" s="196">
        <f t="shared" si="21"/>
        <v>9.3534246575342461</v>
      </c>
      <c r="T41" s="159">
        <f t="shared" si="15"/>
        <v>91334.212067955479</v>
      </c>
      <c r="U41" s="193">
        <f t="shared" si="16"/>
        <v>782953.45916492119</v>
      </c>
      <c r="V41" s="193">
        <f t="shared" si="4"/>
        <v>91334.212067955479</v>
      </c>
      <c r="W41" s="194">
        <f t="shared" si="17"/>
        <v>91334.212067955479</v>
      </c>
      <c r="X41" s="195">
        <f t="shared" si="18"/>
        <v>691619.24709696567</v>
      </c>
      <c r="Y41" s="193">
        <f t="shared" si="5"/>
        <v>91334.212067955479</v>
      </c>
      <c r="Z41" s="194">
        <f t="shared" si="19"/>
        <v>91334.212067955479</v>
      </c>
      <c r="AA41" s="195">
        <f t="shared" si="20"/>
        <v>600285.03502901015</v>
      </c>
      <c r="AB41" s="193">
        <f t="shared" si="6"/>
        <v>91334.212067955479</v>
      </c>
      <c r="AC41" s="194">
        <f t="shared" si="7"/>
        <v>91334.212067955479</v>
      </c>
      <c r="AD41" s="195">
        <f t="shared" si="8"/>
        <v>508950.82296105468</v>
      </c>
    </row>
    <row r="42" spans="1:30" x14ac:dyDescent="0.3">
      <c r="A42" s="152" t="s">
        <v>626</v>
      </c>
      <c r="B42" s="153">
        <v>41730</v>
      </c>
      <c r="C42" s="154">
        <f t="shared" si="22"/>
        <v>41128</v>
      </c>
      <c r="D42" s="155">
        <v>4.7500000000000001E-2</v>
      </c>
      <c r="E42" s="156">
        <f t="shared" si="9"/>
        <v>1.6465753424657534</v>
      </c>
      <c r="F42" s="157">
        <v>1000000</v>
      </c>
      <c r="G42" s="158">
        <f t="shared" si="10"/>
        <v>20</v>
      </c>
      <c r="H42" s="157">
        <f t="shared" si="11"/>
        <v>47500</v>
      </c>
      <c r="I42" s="159">
        <f t="shared" si="12"/>
        <v>78212.328767123283</v>
      </c>
      <c r="J42" s="157">
        <f t="shared" si="13"/>
        <v>921787.67123287672</v>
      </c>
      <c r="K42" s="160">
        <f t="shared" si="0"/>
        <v>921787.67123287672</v>
      </c>
      <c r="L42" s="158">
        <v>15</v>
      </c>
      <c r="M42" s="158">
        <v>12</v>
      </c>
      <c r="N42" s="161">
        <f t="shared" si="1"/>
        <v>12</v>
      </c>
      <c r="O42" s="162">
        <f t="shared" si="2"/>
        <v>50000</v>
      </c>
      <c r="P42" s="161">
        <v>20000</v>
      </c>
      <c r="Q42" s="159">
        <f t="shared" si="3"/>
        <v>20000</v>
      </c>
      <c r="R42" s="156">
        <f t="shared" si="14"/>
        <v>1.6465753424657534</v>
      </c>
      <c r="S42" s="196">
        <f t="shared" si="21"/>
        <v>10.353424657534246</v>
      </c>
      <c r="T42" s="159">
        <f t="shared" si="15"/>
        <v>87100.423392431869</v>
      </c>
      <c r="U42" s="193">
        <f t="shared" si="16"/>
        <v>834687.24784044479</v>
      </c>
      <c r="V42" s="193">
        <f t="shared" si="4"/>
        <v>87100.423392431869</v>
      </c>
      <c r="W42" s="194">
        <f t="shared" si="17"/>
        <v>87100.423392431869</v>
      </c>
      <c r="X42" s="195">
        <f t="shared" si="18"/>
        <v>747586.82444801298</v>
      </c>
      <c r="Y42" s="193">
        <f t="shared" si="5"/>
        <v>87100.423392431869</v>
      </c>
      <c r="Z42" s="194">
        <f t="shared" si="19"/>
        <v>87100.423392431869</v>
      </c>
      <c r="AA42" s="195">
        <f t="shared" si="20"/>
        <v>660486.40105558117</v>
      </c>
      <c r="AB42" s="193">
        <f t="shared" si="6"/>
        <v>87100.423392431869</v>
      </c>
      <c r="AC42" s="194">
        <f t="shared" si="7"/>
        <v>87100.423392431869</v>
      </c>
      <c r="AD42" s="195">
        <f t="shared" si="8"/>
        <v>573385.97766314936</v>
      </c>
    </row>
    <row r="43" spans="1:30" x14ac:dyDescent="0.3">
      <c r="A43" s="152" t="s">
        <v>626</v>
      </c>
      <c r="B43" s="153">
        <v>41730</v>
      </c>
      <c r="C43" s="154">
        <f t="shared" si="22"/>
        <v>41493</v>
      </c>
      <c r="D43" s="155">
        <v>4.7500000000000001E-2</v>
      </c>
      <c r="E43" s="156">
        <f t="shared" si="9"/>
        <v>0.64657534246575343</v>
      </c>
      <c r="F43" s="157">
        <v>1000000</v>
      </c>
      <c r="G43" s="158">
        <f t="shared" si="10"/>
        <v>20</v>
      </c>
      <c r="H43" s="157">
        <f t="shared" si="11"/>
        <v>47500</v>
      </c>
      <c r="I43" s="159">
        <f t="shared" si="12"/>
        <v>30712.328767123287</v>
      </c>
      <c r="J43" s="157">
        <f t="shared" si="13"/>
        <v>969287.67123287672</v>
      </c>
      <c r="K43" s="160">
        <f t="shared" si="0"/>
        <v>969287.67123287672</v>
      </c>
      <c r="L43" s="158">
        <v>15</v>
      </c>
      <c r="M43" s="158">
        <v>12</v>
      </c>
      <c r="N43" s="161">
        <f t="shared" si="1"/>
        <v>12</v>
      </c>
      <c r="O43" s="162">
        <f t="shared" si="2"/>
        <v>50000</v>
      </c>
      <c r="P43" s="161">
        <v>20000</v>
      </c>
      <c r="Q43" s="159">
        <f t="shared" si="3"/>
        <v>20000</v>
      </c>
      <c r="R43" s="156">
        <f t="shared" si="14"/>
        <v>0.64657534246575343</v>
      </c>
      <c r="S43" s="196">
        <f t="shared" si="21"/>
        <v>11.353424657534246</v>
      </c>
      <c r="T43" s="159">
        <f t="shared" si="15"/>
        <v>83612.451737451745</v>
      </c>
      <c r="U43" s="193">
        <f t="shared" si="16"/>
        <v>885675.219495425</v>
      </c>
      <c r="V43" s="193">
        <f t="shared" si="4"/>
        <v>83612.451737451745</v>
      </c>
      <c r="W43" s="194">
        <f t="shared" si="17"/>
        <v>83612.451737451745</v>
      </c>
      <c r="X43" s="195">
        <f t="shared" si="18"/>
        <v>802062.76775797328</v>
      </c>
      <c r="Y43" s="193">
        <f t="shared" si="5"/>
        <v>83612.451737451745</v>
      </c>
      <c r="Z43" s="194">
        <f t="shared" si="19"/>
        <v>83612.451737451745</v>
      </c>
      <c r="AA43" s="195">
        <f t="shared" si="20"/>
        <v>718450.31602052157</v>
      </c>
      <c r="AB43" s="193">
        <f t="shared" si="6"/>
        <v>83612.451737451745</v>
      </c>
      <c r="AC43" s="194">
        <f t="shared" si="7"/>
        <v>83612.451737451745</v>
      </c>
      <c r="AD43" s="195">
        <f t="shared" si="8"/>
        <v>634837.86428306985</v>
      </c>
    </row>
    <row r="44" spans="1:30" ht="14.5" thickBot="1" x14ac:dyDescent="0.35">
      <c r="A44" s="152" t="s">
        <v>626</v>
      </c>
      <c r="B44" s="153">
        <v>41730</v>
      </c>
      <c r="C44" s="154">
        <v>41730</v>
      </c>
      <c r="D44" s="155" t="str">
        <f>IF(C44&lt;B44,$B$2,"")</f>
        <v/>
      </c>
      <c r="E44" s="155"/>
      <c r="F44" s="157">
        <v>1000000</v>
      </c>
      <c r="G44" s="157"/>
      <c r="H44" s="157"/>
      <c r="I44" s="159"/>
      <c r="J44" s="157"/>
      <c r="K44" s="160">
        <f t="shared" si="0"/>
        <v>1000000</v>
      </c>
      <c r="L44" s="158">
        <v>13</v>
      </c>
      <c r="M44" s="158">
        <v>12</v>
      </c>
      <c r="N44" s="161">
        <f t="shared" si="1"/>
        <v>12</v>
      </c>
      <c r="O44" s="162">
        <f t="shared" si="2"/>
        <v>50000</v>
      </c>
      <c r="P44" s="161">
        <v>20000</v>
      </c>
      <c r="Q44" s="159">
        <f t="shared" si="3"/>
        <v>20000</v>
      </c>
      <c r="R44" s="156">
        <f t="shared" si="14"/>
        <v>0</v>
      </c>
      <c r="S44" s="196">
        <f t="shared" si="21"/>
        <v>12</v>
      </c>
      <c r="T44" s="159">
        <f t="shared" si="15"/>
        <v>81666.666666666672</v>
      </c>
      <c r="U44" s="193">
        <f t="shared" si="16"/>
        <v>918333.33333333337</v>
      </c>
      <c r="V44" s="193">
        <f t="shared" si="4"/>
        <v>81666.666666666672</v>
      </c>
      <c r="W44" s="197">
        <f t="shared" si="17"/>
        <v>81666.666666666672</v>
      </c>
      <c r="X44" s="198">
        <f t="shared" si="18"/>
        <v>836666.66666666674</v>
      </c>
      <c r="Y44" s="193">
        <f t="shared" si="5"/>
        <v>81666.666666666672</v>
      </c>
      <c r="Z44" s="197">
        <f t="shared" si="19"/>
        <v>81666.666666666672</v>
      </c>
      <c r="AA44" s="198">
        <f t="shared" si="20"/>
        <v>755000.00000000012</v>
      </c>
      <c r="AB44" s="193">
        <f t="shared" si="6"/>
        <v>81666.666666666672</v>
      </c>
      <c r="AC44" s="197">
        <f t="shared" si="7"/>
        <v>81666.666666666672</v>
      </c>
      <c r="AD44" s="198">
        <f t="shared" si="8"/>
        <v>673333.33333333349</v>
      </c>
    </row>
    <row r="45" spans="1:30" x14ac:dyDescent="0.3">
      <c r="B45" s="149"/>
      <c r="C45" s="199"/>
      <c r="D45" s="200"/>
      <c r="E45" s="200"/>
      <c r="F45" s="201"/>
      <c r="G45" s="201"/>
      <c r="H45" s="201"/>
      <c r="I45" s="202"/>
      <c r="J45" s="201"/>
      <c r="K45" s="203"/>
      <c r="L45" s="204"/>
      <c r="M45" s="204"/>
      <c r="N45" s="205"/>
      <c r="O45" s="206"/>
      <c r="P45" s="205"/>
      <c r="Q45" s="166"/>
      <c r="R45" s="207"/>
      <c r="S45" s="208"/>
      <c r="T45" s="202"/>
      <c r="U45" s="166"/>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1F51C-2950-44AB-A0A2-EE0F0F3E7F1F}">
  <sheetPr>
    <tabColor rgb="FF00B0F0"/>
  </sheetPr>
  <dimension ref="A2:N41"/>
  <sheetViews>
    <sheetView showGridLines="0" zoomScale="75" zoomScaleNormal="75" workbookViewId="0">
      <selection activeCell="H61" sqref="H61"/>
    </sheetView>
  </sheetViews>
  <sheetFormatPr defaultColWidth="9.1796875" defaultRowHeight="16.5" x14ac:dyDescent="0.45"/>
  <cols>
    <col min="1" max="2" width="12.7265625" style="95" customWidth="1"/>
    <col min="3" max="3" width="2.7265625" style="95" customWidth="1"/>
    <col min="4" max="4" width="12.7265625" style="95" customWidth="1"/>
    <col min="5" max="5" width="2.7265625" style="95" customWidth="1"/>
    <col min="6" max="9" width="12.7265625" style="95" customWidth="1"/>
    <col min="10" max="10" width="2.7265625" style="95" customWidth="1"/>
    <col min="11" max="14" width="12.7265625" style="95" customWidth="1"/>
    <col min="15" max="16384" width="9.1796875" style="95"/>
  </cols>
  <sheetData>
    <row r="2" spans="1:14" x14ac:dyDescent="0.45">
      <c r="E2" s="96"/>
      <c r="F2" s="237" t="s">
        <v>417</v>
      </c>
      <c r="G2" s="237"/>
      <c r="H2" s="237"/>
      <c r="I2" s="237"/>
      <c r="K2" s="237" t="s">
        <v>418</v>
      </c>
      <c r="L2" s="237"/>
      <c r="M2" s="237"/>
      <c r="N2" s="237"/>
    </row>
    <row r="3" spans="1:14" x14ac:dyDescent="0.45">
      <c r="E3" s="96"/>
      <c r="F3" s="175"/>
      <c r="G3" s="175"/>
      <c r="H3" s="175"/>
      <c r="I3" s="175"/>
      <c r="K3" s="175"/>
      <c r="L3" s="175"/>
      <c r="M3" s="175"/>
      <c r="N3" s="175"/>
    </row>
    <row r="4" spans="1:14" x14ac:dyDescent="0.45">
      <c r="A4" s="97" t="s">
        <v>436</v>
      </c>
      <c r="E4" s="96"/>
      <c r="F4" s="175"/>
      <c r="G4" s="175"/>
      <c r="H4" s="175"/>
      <c r="I4" s="175"/>
      <c r="K4" s="175"/>
      <c r="L4" s="175"/>
      <c r="M4" s="175"/>
      <c r="N4" s="175"/>
    </row>
    <row r="5" spans="1:14" x14ac:dyDescent="0.45">
      <c r="A5" s="97" t="s">
        <v>437</v>
      </c>
      <c r="E5" s="96"/>
      <c r="F5" s="175"/>
      <c r="G5" s="175"/>
      <c r="H5" s="175"/>
      <c r="I5" s="175"/>
      <c r="K5" s="175"/>
      <c r="L5" s="175"/>
      <c r="M5" s="175"/>
      <c r="N5" s="175"/>
    </row>
    <row r="6" spans="1:14" x14ac:dyDescent="0.45">
      <c r="E6" s="96"/>
      <c r="F6" s="175"/>
      <c r="G6" s="175"/>
      <c r="H6" s="175"/>
      <c r="I6" s="175"/>
      <c r="K6" s="175"/>
      <c r="L6" s="175"/>
      <c r="M6" s="175"/>
      <c r="N6" s="175"/>
    </row>
    <row r="7" spans="1:14" x14ac:dyDescent="0.45">
      <c r="A7" s="98" t="s">
        <v>278</v>
      </c>
      <c r="B7" s="98" t="s">
        <v>278</v>
      </c>
      <c r="C7" s="98"/>
      <c r="D7" s="98" t="s">
        <v>278</v>
      </c>
      <c r="E7" s="99"/>
      <c r="F7" s="100" t="s">
        <v>419</v>
      </c>
      <c r="G7" s="98" t="s">
        <v>420</v>
      </c>
      <c r="H7" s="100" t="s">
        <v>421</v>
      </c>
      <c r="I7" s="98" t="s">
        <v>422</v>
      </c>
      <c r="K7" s="100" t="s">
        <v>419</v>
      </c>
      <c r="L7" s="98" t="s">
        <v>420</v>
      </c>
      <c r="M7" s="100" t="s">
        <v>421</v>
      </c>
      <c r="N7" s="98" t="s">
        <v>422</v>
      </c>
    </row>
    <row r="8" spans="1:14" x14ac:dyDescent="0.45">
      <c r="A8" s="98">
        <v>1</v>
      </c>
      <c r="B8" s="98">
        <f t="shared" ref="B8:B12" si="0">B9-1</f>
        <v>2007</v>
      </c>
      <c r="C8" s="101" t="s">
        <v>423</v>
      </c>
      <c r="D8" s="98">
        <f t="shared" ref="D8:D13" si="1">D9-1</f>
        <v>2008</v>
      </c>
      <c r="E8" s="99"/>
      <c r="F8" s="102">
        <v>1000000</v>
      </c>
      <c r="G8" s="103">
        <v>0.1391</v>
      </c>
      <c r="H8" s="102">
        <f>F8*G8</f>
        <v>139100</v>
      </c>
      <c r="I8" s="104">
        <f>F8-H8</f>
        <v>860900</v>
      </c>
      <c r="K8" s="102">
        <v>1000000</v>
      </c>
      <c r="L8" s="103">
        <v>0.1391</v>
      </c>
      <c r="M8" s="102">
        <f>K8*L8</f>
        <v>139100</v>
      </c>
      <c r="N8" s="104">
        <f>K8-M8</f>
        <v>860900</v>
      </c>
    </row>
    <row r="9" spans="1:14" x14ac:dyDescent="0.45">
      <c r="A9" s="98">
        <v>2</v>
      </c>
      <c r="B9" s="98">
        <f t="shared" si="0"/>
        <v>2008</v>
      </c>
      <c r="C9" s="101" t="s">
        <v>423</v>
      </c>
      <c r="D9" s="98">
        <f t="shared" si="1"/>
        <v>2009</v>
      </c>
      <c r="E9" s="99"/>
      <c r="F9" s="102">
        <f>I8</f>
        <v>860900</v>
      </c>
      <c r="G9" s="103">
        <f>G8</f>
        <v>0.1391</v>
      </c>
      <c r="H9" s="102">
        <f>F9*G9</f>
        <v>119751.19</v>
      </c>
      <c r="I9" s="104">
        <f>F9-H9</f>
        <v>741148.81</v>
      </c>
      <c r="K9" s="102">
        <f>N8</f>
        <v>860900</v>
      </c>
      <c r="L9" s="103">
        <f>L8</f>
        <v>0.1391</v>
      </c>
      <c r="M9" s="102">
        <f>K9*L9</f>
        <v>119751.19</v>
      </c>
      <c r="N9" s="104">
        <f>K9-M9</f>
        <v>741148.81</v>
      </c>
    </row>
    <row r="10" spans="1:14" x14ac:dyDescent="0.45">
      <c r="A10" s="98">
        <v>3</v>
      </c>
      <c r="B10" s="98">
        <f t="shared" si="0"/>
        <v>2009</v>
      </c>
      <c r="C10" s="101" t="s">
        <v>423</v>
      </c>
      <c r="D10" s="98">
        <f t="shared" si="1"/>
        <v>2010</v>
      </c>
      <c r="E10" s="99"/>
      <c r="F10" s="102">
        <f>I9</f>
        <v>741148.81</v>
      </c>
      <c r="G10" s="103">
        <f t="shared" ref="G10:G14" si="2">G9</f>
        <v>0.1391</v>
      </c>
      <c r="H10" s="102">
        <f>F10*G10</f>
        <v>103093.79947100001</v>
      </c>
      <c r="I10" s="104">
        <f>F10-H10</f>
        <v>638055.01052900008</v>
      </c>
      <c r="K10" s="102">
        <f>N9</f>
        <v>741148.81</v>
      </c>
      <c r="L10" s="103">
        <f t="shared" ref="L10:L14" si="3">L9</f>
        <v>0.1391</v>
      </c>
      <c r="M10" s="102">
        <f>K10*L10</f>
        <v>103093.79947100001</v>
      </c>
      <c r="N10" s="104">
        <f>K10-M10</f>
        <v>638055.01052900008</v>
      </c>
    </row>
    <row r="11" spans="1:14" x14ac:dyDescent="0.45">
      <c r="A11" s="98">
        <v>4</v>
      </c>
      <c r="B11" s="98">
        <f t="shared" si="0"/>
        <v>2010</v>
      </c>
      <c r="C11" s="101" t="s">
        <v>423</v>
      </c>
      <c r="D11" s="98">
        <f t="shared" si="1"/>
        <v>2011</v>
      </c>
      <c r="E11" s="99"/>
      <c r="F11" s="102">
        <f>I10</f>
        <v>638055.01052900008</v>
      </c>
      <c r="G11" s="103">
        <f t="shared" si="2"/>
        <v>0.1391</v>
      </c>
      <c r="H11" s="102">
        <f>F11*G11</f>
        <v>88753.451964583917</v>
      </c>
      <c r="I11" s="104">
        <f>F11-H11</f>
        <v>549301.55856441613</v>
      </c>
      <c r="K11" s="102">
        <f>N10</f>
        <v>638055.01052900008</v>
      </c>
      <c r="L11" s="103">
        <f t="shared" si="3"/>
        <v>0.1391</v>
      </c>
      <c r="M11" s="102">
        <f>K11*L11</f>
        <v>88753.451964583917</v>
      </c>
      <c r="N11" s="104">
        <f>K11-M11</f>
        <v>549301.55856441613</v>
      </c>
    </row>
    <row r="12" spans="1:14" x14ac:dyDescent="0.45">
      <c r="A12" s="98">
        <v>5</v>
      </c>
      <c r="B12" s="98">
        <f t="shared" si="0"/>
        <v>2011</v>
      </c>
      <c r="C12" s="101" t="s">
        <v>423</v>
      </c>
      <c r="D12" s="98">
        <f t="shared" si="1"/>
        <v>2012</v>
      </c>
      <c r="E12" s="99"/>
      <c r="F12" s="102">
        <f>I11</f>
        <v>549301.55856441613</v>
      </c>
      <c r="G12" s="103">
        <f t="shared" si="2"/>
        <v>0.1391</v>
      </c>
      <c r="H12" s="102">
        <f>F12*G12</f>
        <v>76407.846796310288</v>
      </c>
      <c r="I12" s="104">
        <f>F12-H12</f>
        <v>472893.71176810586</v>
      </c>
      <c r="K12" s="102">
        <f>N11</f>
        <v>549301.55856441613</v>
      </c>
      <c r="L12" s="103">
        <f t="shared" si="3"/>
        <v>0.1391</v>
      </c>
      <c r="M12" s="102">
        <f>K12*L12</f>
        <v>76407.846796310288</v>
      </c>
      <c r="N12" s="104">
        <f>K12-M12</f>
        <v>472893.71176810586</v>
      </c>
    </row>
    <row r="13" spans="1:14" x14ac:dyDescent="0.45">
      <c r="A13" s="98">
        <v>6</v>
      </c>
      <c r="B13" s="98">
        <f>B14-1</f>
        <v>2012</v>
      </c>
      <c r="C13" s="101" t="s">
        <v>423</v>
      </c>
      <c r="D13" s="98">
        <f t="shared" si="1"/>
        <v>2013</v>
      </c>
      <c r="E13" s="99"/>
      <c r="F13" s="102">
        <f>I12</f>
        <v>472893.71176810586</v>
      </c>
      <c r="G13" s="103">
        <f t="shared" si="2"/>
        <v>0.1391</v>
      </c>
      <c r="H13" s="102">
        <f t="shared" ref="H13:H14" si="4">F13*G13</f>
        <v>65779.515306943533</v>
      </c>
      <c r="I13" s="104">
        <f t="shared" ref="I13:I14" si="5">F13-H13</f>
        <v>407114.1964611623</v>
      </c>
      <c r="K13" s="102">
        <f>N12</f>
        <v>472893.71176810586</v>
      </c>
      <c r="L13" s="103">
        <f t="shared" si="3"/>
        <v>0.1391</v>
      </c>
      <c r="M13" s="102">
        <f t="shared" ref="M13:M14" si="6">K13*L13</f>
        <v>65779.515306943533</v>
      </c>
      <c r="N13" s="104">
        <f t="shared" ref="N13:N14" si="7">K13-M13</f>
        <v>407114.1964611623</v>
      </c>
    </row>
    <row r="14" spans="1:14" x14ac:dyDescent="0.45">
      <c r="A14" s="98">
        <v>7</v>
      </c>
      <c r="B14" s="98">
        <v>2013</v>
      </c>
      <c r="C14" s="101" t="s">
        <v>423</v>
      </c>
      <c r="D14" s="98">
        <v>2014</v>
      </c>
      <c r="E14" s="99"/>
      <c r="F14" s="102">
        <f t="shared" ref="F14" si="8">I13</f>
        <v>407114.1964611623</v>
      </c>
      <c r="G14" s="103">
        <f t="shared" si="2"/>
        <v>0.1391</v>
      </c>
      <c r="H14" s="102">
        <f t="shared" si="4"/>
        <v>56629.584727747679</v>
      </c>
      <c r="I14" s="104">
        <f t="shared" si="5"/>
        <v>350484.61173341464</v>
      </c>
      <c r="K14" s="102">
        <f t="shared" ref="K14" si="9">N13</f>
        <v>407114.1964611623</v>
      </c>
      <c r="L14" s="103">
        <f t="shared" si="3"/>
        <v>0.1391</v>
      </c>
      <c r="M14" s="102">
        <f t="shared" si="6"/>
        <v>56629.584727747679</v>
      </c>
      <c r="N14" s="104">
        <f t="shared" si="7"/>
        <v>350484.61173341464</v>
      </c>
    </row>
    <row r="15" spans="1:14" x14ac:dyDescent="0.45">
      <c r="E15" s="96"/>
    </row>
    <row r="16" spans="1:14" x14ac:dyDescent="0.45">
      <c r="A16" s="105" t="s">
        <v>424</v>
      </c>
      <c r="E16" s="96"/>
    </row>
    <row r="17" spans="1:14" x14ac:dyDescent="0.45">
      <c r="E17" s="96"/>
    </row>
    <row r="18" spans="1:14" x14ac:dyDescent="0.45">
      <c r="B18" s="98">
        <v>2014</v>
      </c>
      <c r="C18" s="101" t="s">
        <v>423</v>
      </c>
      <c r="D18" s="98">
        <v>2015</v>
      </c>
      <c r="E18" s="99"/>
      <c r="F18" s="95" t="s">
        <v>425</v>
      </c>
      <c r="I18" s="98">
        <f>COUNT(A8:A14)</f>
        <v>7</v>
      </c>
      <c r="N18" s="98">
        <f>COUNT(G8:G14)</f>
        <v>7</v>
      </c>
    </row>
    <row r="19" spans="1:14" x14ac:dyDescent="0.45">
      <c r="E19" s="96"/>
      <c r="F19" s="95" t="s">
        <v>426</v>
      </c>
      <c r="I19" s="98">
        <v>15</v>
      </c>
      <c r="N19" s="98">
        <v>15</v>
      </c>
    </row>
    <row r="20" spans="1:14" x14ac:dyDescent="0.45">
      <c r="E20" s="96"/>
      <c r="F20" s="95" t="s">
        <v>427</v>
      </c>
      <c r="I20" s="98">
        <f>I19-I18</f>
        <v>8</v>
      </c>
      <c r="N20" s="98">
        <f>N19-N18</f>
        <v>8</v>
      </c>
    </row>
    <row r="21" spans="1:14" x14ac:dyDescent="0.45">
      <c r="E21" s="96"/>
      <c r="F21" s="95" t="s">
        <v>428</v>
      </c>
      <c r="I21" s="98">
        <v>8</v>
      </c>
      <c r="N21" s="98">
        <v>7</v>
      </c>
    </row>
    <row r="22" spans="1:14" x14ac:dyDescent="0.45">
      <c r="E22" s="96"/>
      <c r="F22" s="95" t="s">
        <v>429</v>
      </c>
      <c r="I22" s="102">
        <f>5%*F8</f>
        <v>50000</v>
      </c>
      <c r="N22" s="102">
        <f>5%*K8</f>
        <v>50000</v>
      </c>
    </row>
    <row r="23" spans="1:14" x14ac:dyDescent="0.45">
      <c r="E23" s="96"/>
      <c r="F23" s="95" t="s">
        <v>430</v>
      </c>
      <c r="I23" s="102">
        <v>50000</v>
      </c>
      <c r="N23" s="102">
        <v>20000</v>
      </c>
    </row>
    <row r="24" spans="1:14" x14ac:dyDescent="0.45">
      <c r="E24" s="96"/>
      <c r="I24" s="102"/>
    </row>
    <row r="25" spans="1:14" x14ac:dyDescent="0.45">
      <c r="E25" s="96"/>
      <c r="F25" s="95" t="s">
        <v>431</v>
      </c>
    </row>
    <row r="26" spans="1:14" x14ac:dyDescent="0.45">
      <c r="E26" s="96"/>
      <c r="F26" s="95" t="s">
        <v>432</v>
      </c>
      <c r="I26" s="102">
        <f>I14</f>
        <v>350484.61173341464</v>
      </c>
      <c r="N26" s="102">
        <f>N14</f>
        <v>350484.61173341464</v>
      </c>
    </row>
    <row r="27" spans="1:14" x14ac:dyDescent="0.45">
      <c r="E27" s="96"/>
      <c r="F27" s="95" t="s">
        <v>433</v>
      </c>
      <c r="I27" s="98">
        <f>IF(I21="",I20,I21)</f>
        <v>8</v>
      </c>
      <c r="N27" s="98">
        <f>IF(N21="",N20,N21)</f>
        <v>7</v>
      </c>
    </row>
    <row r="28" spans="1:14" x14ac:dyDescent="0.45">
      <c r="E28" s="96"/>
      <c r="F28" s="95" t="s">
        <v>434</v>
      </c>
      <c r="I28" s="102">
        <v>20000</v>
      </c>
      <c r="N28" s="102">
        <f>IF(N23="",N22,N23)</f>
        <v>20000</v>
      </c>
    </row>
    <row r="29" spans="1:14" x14ac:dyDescent="0.45">
      <c r="E29" s="96"/>
      <c r="F29" s="95" t="s">
        <v>435</v>
      </c>
      <c r="I29" s="106">
        <f>1-POWER(I28/I26,1/I27)</f>
        <v>0.30089061840715725</v>
      </c>
      <c r="N29" s="107">
        <f>1-POWER(N28/N26,1/N27)</f>
        <v>0.3357412382764301</v>
      </c>
    </row>
    <row r="30" spans="1:14" x14ac:dyDescent="0.45">
      <c r="E30" s="96"/>
    </row>
    <row r="31" spans="1:14" x14ac:dyDescent="0.45">
      <c r="E31" s="96"/>
      <c r="I31" s="107"/>
    </row>
    <row r="32" spans="1:14" x14ac:dyDescent="0.45">
      <c r="A32" s="98">
        <v>8</v>
      </c>
      <c r="B32" s="98">
        <v>2014</v>
      </c>
      <c r="C32" s="101" t="s">
        <v>423</v>
      </c>
      <c r="D32" s="98">
        <v>2015</v>
      </c>
      <c r="E32" s="99"/>
      <c r="F32" s="102">
        <f>I14</f>
        <v>350484.61173341464</v>
      </c>
      <c r="G32" s="103">
        <f>I29</f>
        <v>0.30089061840715725</v>
      </c>
      <c r="H32" s="102">
        <f t="shared" ref="H32:H39" si="10">F32*G32</f>
        <v>105457.53156665953</v>
      </c>
      <c r="I32" s="104">
        <f t="shared" ref="I32:I39" si="11">F32-H32</f>
        <v>245027.08016675513</v>
      </c>
      <c r="K32" s="102">
        <f>N14</f>
        <v>350484.61173341464</v>
      </c>
      <c r="L32" s="103">
        <f>N29</f>
        <v>0.3357412382764301</v>
      </c>
      <c r="M32" s="102">
        <f t="shared" ref="M32:M38" si="12">K32*L32</f>
        <v>117672.13754021045</v>
      </c>
      <c r="N32" s="104">
        <f t="shared" ref="N32:N38" si="13">K32-M32</f>
        <v>232812.47419320419</v>
      </c>
    </row>
    <row r="33" spans="1:14" x14ac:dyDescent="0.45">
      <c r="A33" s="98">
        <f>A32+1</f>
        <v>9</v>
      </c>
      <c r="B33" s="98">
        <f>D32</f>
        <v>2015</v>
      </c>
      <c r="C33" s="101" t="s">
        <v>423</v>
      </c>
      <c r="D33" s="98">
        <f t="shared" ref="D33:D39" si="14">D32+1</f>
        <v>2016</v>
      </c>
      <c r="E33" s="99"/>
      <c r="F33" s="102">
        <f>I32</f>
        <v>245027.08016675513</v>
      </c>
      <c r="G33" s="103">
        <f>G32</f>
        <v>0.30089061840715725</v>
      </c>
      <c r="H33" s="102">
        <f t="shared" si="10"/>
        <v>73726.349677875041</v>
      </c>
      <c r="I33" s="104">
        <f t="shared" si="11"/>
        <v>171300.73048888007</v>
      </c>
      <c r="K33" s="102">
        <f>N32</f>
        <v>232812.47419320419</v>
      </c>
      <c r="L33" s="103">
        <f>L32</f>
        <v>0.3357412382764301</v>
      </c>
      <c r="M33" s="102">
        <f t="shared" si="12"/>
        <v>78164.748371825801</v>
      </c>
      <c r="N33" s="104">
        <f t="shared" si="13"/>
        <v>154647.72582137841</v>
      </c>
    </row>
    <row r="34" spans="1:14" x14ac:dyDescent="0.45">
      <c r="A34" s="98">
        <f t="shared" ref="A34:A39" si="15">A33+1</f>
        <v>10</v>
      </c>
      <c r="B34" s="98">
        <f t="shared" ref="B34:B39" si="16">D33</f>
        <v>2016</v>
      </c>
      <c r="C34" s="101" t="s">
        <v>423</v>
      </c>
      <c r="D34" s="98">
        <f t="shared" si="14"/>
        <v>2017</v>
      </c>
      <c r="E34" s="99"/>
      <c r="F34" s="102">
        <f t="shared" ref="F34:F39" si="17">I33</f>
        <v>171300.73048888007</v>
      </c>
      <c r="G34" s="103">
        <f t="shared" ref="G34:G39" si="18">G33</f>
        <v>0.30089061840715725</v>
      </c>
      <c r="H34" s="102">
        <f t="shared" si="10"/>
        <v>51542.782730396902</v>
      </c>
      <c r="I34" s="104">
        <f t="shared" si="11"/>
        <v>119757.94775848318</v>
      </c>
      <c r="K34" s="102">
        <f t="shared" ref="K34:K38" si="19">N33</f>
        <v>154647.72582137841</v>
      </c>
      <c r="L34" s="103">
        <f t="shared" ref="L34:L38" si="20">L33</f>
        <v>0.3357412382764301</v>
      </c>
      <c r="M34" s="102">
        <f t="shared" si="12"/>
        <v>51921.618963903442</v>
      </c>
      <c r="N34" s="104">
        <f t="shared" si="13"/>
        <v>102726.10685747497</v>
      </c>
    </row>
    <row r="35" spans="1:14" x14ac:dyDescent="0.45">
      <c r="A35" s="98">
        <f t="shared" si="15"/>
        <v>11</v>
      </c>
      <c r="B35" s="98">
        <f t="shared" si="16"/>
        <v>2017</v>
      </c>
      <c r="C35" s="101" t="s">
        <v>423</v>
      </c>
      <c r="D35" s="98">
        <f t="shared" si="14"/>
        <v>2018</v>
      </c>
      <c r="E35" s="99"/>
      <c r="F35" s="102">
        <f t="shared" si="17"/>
        <v>119757.94775848318</v>
      </c>
      <c r="G35" s="103">
        <f t="shared" si="18"/>
        <v>0.30089061840715725</v>
      </c>
      <c r="H35" s="102">
        <f t="shared" si="10"/>
        <v>36034.042960222032</v>
      </c>
      <c r="I35" s="104">
        <f t="shared" si="11"/>
        <v>83723.904798261152</v>
      </c>
      <c r="K35" s="102">
        <f t="shared" si="19"/>
        <v>102726.10685747497</v>
      </c>
      <c r="L35" s="103">
        <f t="shared" si="20"/>
        <v>0.3357412382764301</v>
      </c>
      <c r="M35" s="102">
        <f t="shared" si="12"/>
        <v>34489.390319645521</v>
      </c>
      <c r="N35" s="104">
        <f t="shared" si="13"/>
        <v>68236.716537829445</v>
      </c>
    </row>
    <row r="36" spans="1:14" x14ac:dyDescent="0.45">
      <c r="A36" s="98">
        <f t="shared" si="15"/>
        <v>12</v>
      </c>
      <c r="B36" s="98">
        <f t="shared" si="16"/>
        <v>2018</v>
      </c>
      <c r="C36" s="101" t="s">
        <v>423</v>
      </c>
      <c r="D36" s="98">
        <f t="shared" si="14"/>
        <v>2019</v>
      </c>
      <c r="E36" s="99"/>
      <c r="F36" s="102">
        <f t="shared" si="17"/>
        <v>83723.904798261152</v>
      </c>
      <c r="G36" s="103">
        <f t="shared" si="18"/>
        <v>0.30089061840715725</v>
      </c>
      <c r="H36" s="102">
        <f t="shared" si="10"/>
        <v>25191.737490210759</v>
      </c>
      <c r="I36" s="104">
        <f t="shared" si="11"/>
        <v>58532.167308050397</v>
      </c>
      <c r="K36" s="102">
        <f t="shared" si="19"/>
        <v>68236.716537829445</v>
      </c>
      <c r="L36" s="103">
        <f t="shared" si="20"/>
        <v>0.3357412382764301</v>
      </c>
      <c r="M36" s="102">
        <f t="shared" si="12"/>
        <v>22909.879706328615</v>
      </c>
      <c r="N36" s="104">
        <f t="shared" si="13"/>
        <v>45326.836831500827</v>
      </c>
    </row>
    <row r="37" spans="1:14" x14ac:dyDescent="0.45">
      <c r="A37" s="98">
        <f t="shared" si="15"/>
        <v>13</v>
      </c>
      <c r="B37" s="98">
        <f t="shared" si="16"/>
        <v>2019</v>
      </c>
      <c r="C37" s="101" t="s">
        <v>423</v>
      </c>
      <c r="D37" s="98">
        <f t="shared" si="14"/>
        <v>2020</v>
      </c>
      <c r="E37" s="99"/>
      <c r="F37" s="102">
        <f t="shared" si="17"/>
        <v>58532.167308050397</v>
      </c>
      <c r="G37" s="103">
        <f t="shared" si="18"/>
        <v>0.30089061840715725</v>
      </c>
      <c r="H37" s="102">
        <f t="shared" si="10"/>
        <v>17611.780018030477</v>
      </c>
      <c r="I37" s="104">
        <f t="shared" si="11"/>
        <v>40920.38729001992</v>
      </c>
      <c r="K37" s="102">
        <f t="shared" si="19"/>
        <v>45326.836831500827</v>
      </c>
      <c r="L37" s="103">
        <f t="shared" si="20"/>
        <v>0.3357412382764301</v>
      </c>
      <c r="M37" s="102">
        <f t="shared" si="12"/>
        <v>15218.088324961787</v>
      </c>
      <c r="N37" s="104">
        <f t="shared" si="13"/>
        <v>30108.748506539039</v>
      </c>
    </row>
    <row r="38" spans="1:14" x14ac:dyDescent="0.45">
      <c r="A38" s="98">
        <f t="shared" si="15"/>
        <v>14</v>
      </c>
      <c r="B38" s="98">
        <f t="shared" si="16"/>
        <v>2020</v>
      </c>
      <c r="C38" s="101" t="s">
        <v>423</v>
      </c>
      <c r="D38" s="98">
        <f t="shared" si="14"/>
        <v>2021</v>
      </c>
      <c r="E38" s="99"/>
      <c r="F38" s="102">
        <f t="shared" si="17"/>
        <v>40920.38729001992</v>
      </c>
      <c r="G38" s="103">
        <f t="shared" si="18"/>
        <v>0.30089061840715725</v>
      </c>
      <c r="H38" s="102">
        <f t="shared" si="10"/>
        <v>12312.560637154471</v>
      </c>
      <c r="I38" s="104">
        <f t="shared" si="11"/>
        <v>28607.826652865449</v>
      </c>
      <c r="K38" s="102">
        <f t="shared" si="19"/>
        <v>30108.748506539039</v>
      </c>
      <c r="L38" s="103">
        <f t="shared" si="20"/>
        <v>0.3357412382764301</v>
      </c>
      <c r="M38" s="102">
        <f t="shared" si="12"/>
        <v>10108.748506539032</v>
      </c>
      <c r="N38" s="108">
        <f t="shared" si="13"/>
        <v>20000.000000000007</v>
      </c>
    </row>
    <row r="39" spans="1:14" x14ac:dyDescent="0.45">
      <c r="A39" s="98">
        <f t="shared" si="15"/>
        <v>15</v>
      </c>
      <c r="B39" s="98">
        <f t="shared" si="16"/>
        <v>2021</v>
      </c>
      <c r="C39" s="101" t="s">
        <v>423</v>
      </c>
      <c r="D39" s="98">
        <f t="shared" si="14"/>
        <v>2022</v>
      </c>
      <c r="E39" s="99"/>
      <c r="F39" s="102">
        <f t="shared" si="17"/>
        <v>28607.826652865449</v>
      </c>
      <c r="G39" s="103">
        <f t="shared" si="18"/>
        <v>0.30089061840715725</v>
      </c>
      <c r="H39" s="102">
        <f t="shared" si="10"/>
        <v>8607.8266528654403</v>
      </c>
      <c r="I39" s="108">
        <f t="shared" si="11"/>
        <v>20000.000000000007</v>
      </c>
      <c r="K39" s="102"/>
      <c r="L39" s="103"/>
      <c r="M39" s="102"/>
      <c r="N39" s="108"/>
    </row>
    <row r="40" spans="1:14" x14ac:dyDescent="0.45">
      <c r="E40" s="96"/>
    </row>
    <row r="41" spans="1:14" x14ac:dyDescent="0.45">
      <c r="E41" s="96"/>
    </row>
  </sheetData>
  <mergeCells count="2">
    <mergeCell ref="F2:I2"/>
    <mergeCell ref="K2:N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62B2-DD35-4218-93FA-FC7E0CC1AF4C}">
  <sheetPr>
    <tabColor rgb="FF00B0F0"/>
  </sheetPr>
  <dimension ref="A2:CU49"/>
  <sheetViews>
    <sheetView showGridLines="0" topLeftCell="BG1" zoomScale="75" zoomScaleNormal="75" workbookViewId="0">
      <selection activeCell="H61" sqref="H61"/>
    </sheetView>
  </sheetViews>
  <sheetFormatPr defaultColWidth="9.1796875" defaultRowHeight="16.5" x14ac:dyDescent="0.45"/>
  <cols>
    <col min="1" max="1" width="12.7265625" style="95" customWidth="1"/>
    <col min="2" max="2" width="19.1796875" style="95" bestFit="1" customWidth="1"/>
    <col min="3" max="4" width="19.1796875" style="95" customWidth="1"/>
    <col min="5" max="5" width="12.7265625" style="95" customWidth="1"/>
    <col min="6" max="6" width="15.7265625" style="95" customWidth="1"/>
    <col min="7" max="7" width="15.54296875" style="95" customWidth="1"/>
    <col min="8" max="10" width="15.7265625" style="95" customWidth="1"/>
    <col min="11" max="11" width="18" style="95" bestFit="1" customWidth="1"/>
    <col min="12" max="17" width="15.7265625" style="95" customWidth="1"/>
    <col min="18" max="18" width="13.81640625" style="95" bestFit="1" customWidth="1"/>
    <col min="19" max="19" width="15.453125" style="95" bestFit="1" customWidth="1"/>
    <col min="20" max="20" width="14.26953125" style="95" bestFit="1" customWidth="1"/>
    <col min="21" max="21" width="13.7265625" style="95" bestFit="1" customWidth="1"/>
    <col min="22" max="22" width="12.54296875" style="95" bestFit="1" customWidth="1"/>
    <col min="23" max="23" width="16.26953125" style="95" bestFit="1" customWidth="1"/>
    <col min="24" max="26" width="16.26953125" style="95" customWidth="1"/>
    <col min="27" max="27" width="2.7265625" style="95" customWidth="1"/>
    <col min="28" max="38" width="15.7265625" style="95" customWidth="1"/>
    <col min="39" max="39" width="2.7265625" style="95" customWidth="1"/>
    <col min="40" max="50" width="15.7265625" style="95" customWidth="1"/>
    <col min="51" max="51" width="2.7265625" style="95" customWidth="1"/>
    <col min="52" max="62" width="15.7265625" style="95" customWidth="1"/>
    <col min="63" max="63" width="2.7265625" style="95" customWidth="1"/>
    <col min="64" max="74" width="15.7265625" style="95" customWidth="1"/>
    <col min="75" max="75" width="2.7265625" style="95" customWidth="1"/>
    <col min="76" max="86" width="15.7265625" style="95" customWidth="1"/>
    <col min="87" max="87" width="2.7265625" style="95" customWidth="1"/>
    <col min="88" max="98" width="15.7265625" style="95" customWidth="1"/>
    <col min="99" max="99" width="2.7265625" style="95" customWidth="1"/>
    <col min="100" max="108" width="15.7265625" style="95" customWidth="1"/>
    <col min="109" max="16384" width="9.1796875" style="95"/>
  </cols>
  <sheetData>
    <row r="2" spans="1:23" x14ac:dyDescent="0.45">
      <c r="A2" s="109" t="s">
        <v>438</v>
      </c>
      <c r="B2" s="110"/>
      <c r="C2" s="111"/>
      <c r="D2" s="98" t="s">
        <v>439</v>
      </c>
      <c r="E2" s="98" t="s">
        <v>440</v>
      </c>
      <c r="F2" s="98" t="s">
        <v>441</v>
      </c>
      <c r="G2" s="95" t="s">
        <v>442</v>
      </c>
      <c r="H2" s="175" t="s">
        <v>439</v>
      </c>
      <c r="I2" s="98" t="s">
        <v>439</v>
      </c>
      <c r="J2" s="98" t="s">
        <v>439</v>
      </c>
      <c r="K2" s="98" t="s">
        <v>443</v>
      </c>
      <c r="L2" s="98" t="s">
        <v>444</v>
      </c>
      <c r="M2" s="98" t="s">
        <v>445</v>
      </c>
      <c r="N2" s="98" t="s">
        <v>446</v>
      </c>
      <c r="O2" s="98" t="s">
        <v>447</v>
      </c>
      <c r="P2" s="98" t="s">
        <v>447</v>
      </c>
      <c r="Q2" s="98" t="s">
        <v>446</v>
      </c>
      <c r="R2" s="98" t="s">
        <v>448</v>
      </c>
      <c r="S2" s="98" t="s">
        <v>449</v>
      </c>
      <c r="T2" s="98" t="s">
        <v>450</v>
      </c>
      <c r="V2" s="95" t="s">
        <v>450</v>
      </c>
      <c r="W2" s="95" t="s">
        <v>451</v>
      </c>
    </row>
    <row r="3" spans="1:23" x14ac:dyDescent="0.45">
      <c r="A3" s="112" t="s">
        <v>452</v>
      </c>
      <c r="B3" s="113"/>
      <c r="C3" s="114"/>
      <c r="D3" s="98" t="s">
        <v>453</v>
      </c>
      <c r="E3" s="98" t="s">
        <v>454</v>
      </c>
      <c r="F3" s="98" t="s">
        <v>455</v>
      </c>
      <c r="G3" s="95" t="s">
        <v>456</v>
      </c>
      <c r="H3" s="175" t="s">
        <v>453</v>
      </c>
      <c r="I3" s="98" t="s">
        <v>457</v>
      </c>
      <c r="J3" s="98" t="s">
        <v>451</v>
      </c>
      <c r="K3" s="98" t="s">
        <v>458</v>
      </c>
      <c r="L3" s="98" t="s">
        <v>459</v>
      </c>
      <c r="M3" s="98" t="s">
        <v>460</v>
      </c>
      <c r="N3" s="98" t="s">
        <v>461</v>
      </c>
      <c r="O3" s="98" t="s">
        <v>462</v>
      </c>
      <c r="P3" s="98" t="s">
        <v>463</v>
      </c>
      <c r="Q3" s="98" t="s">
        <v>461</v>
      </c>
      <c r="R3" s="98" t="s">
        <v>464</v>
      </c>
      <c r="S3" s="98" t="s">
        <v>465</v>
      </c>
      <c r="T3" s="98" t="s">
        <v>466</v>
      </c>
      <c r="V3" s="95" t="s">
        <v>466</v>
      </c>
      <c r="W3" s="95" t="s">
        <v>467</v>
      </c>
    </row>
    <row r="4" spans="1:23" x14ac:dyDescent="0.45">
      <c r="A4" s="112" t="s">
        <v>468</v>
      </c>
      <c r="B4" s="113"/>
      <c r="C4" s="114"/>
      <c r="D4" s="98" t="s">
        <v>469</v>
      </c>
      <c r="E4" s="98" t="s">
        <v>470</v>
      </c>
      <c r="F4" s="98" t="s">
        <v>471</v>
      </c>
      <c r="G4" s="95" t="s">
        <v>472</v>
      </c>
      <c r="H4" s="175" t="s">
        <v>469</v>
      </c>
      <c r="I4" s="98" t="s">
        <v>473</v>
      </c>
      <c r="J4" s="98" t="s">
        <v>474</v>
      </c>
      <c r="K4" s="98" t="s">
        <v>475</v>
      </c>
      <c r="L4" s="98" t="s">
        <v>476</v>
      </c>
      <c r="M4" s="98" t="s">
        <v>477</v>
      </c>
      <c r="N4" s="98" t="s">
        <v>478</v>
      </c>
      <c r="O4" s="98" t="s">
        <v>479</v>
      </c>
      <c r="P4" s="98" t="s">
        <v>480</v>
      </c>
      <c r="Q4" s="98" t="s">
        <v>478</v>
      </c>
      <c r="R4" s="98" t="s">
        <v>481</v>
      </c>
      <c r="S4" s="98" t="s">
        <v>482</v>
      </c>
      <c r="T4" s="98" t="s">
        <v>483</v>
      </c>
      <c r="V4" s="95" t="s">
        <v>483</v>
      </c>
      <c r="W4" s="95" t="s">
        <v>484</v>
      </c>
    </row>
    <row r="5" spans="1:23" x14ac:dyDescent="0.45">
      <c r="A5" s="112" t="s">
        <v>485</v>
      </c>
      <c r="B5" s="113"/>
      <c r="C5" s="114"/>
      <c r="D5" s="98" t="s">
        <v>474</v>
      </c>
      <c r="E5" s="115">
        <v>41730</v>
      </c>
      <c r="G5" s="95" t="s">
        <v>486</v>
      </c>
      <c r="H5" s="175" t="s">
        <v>474</v>
      </c>
      <c r="I5" s="98" t="s">
        <v>474</v>
      </c>
      <c r="J5" s="98"/>
      <c r="K5" s="98" t="s">
        <v>487</v>
      </c>
      <c r="L5" s="98" t="s">
        <v>488</v>
      </c>
      <c r="M5" s="98" t="s">
        <v>489</v>
      </c>
      <c r="N5" s="98" t="s">
        <v>487</v>
      </c>
      <c r="O5" s="98" t="s">
        <v>490</v>
      </c>
      <c r="P5" s="98" t="s">
        <v>491</v>
      </c>
      <c r="Q5" s="98" t="s">
        <v>487</v>
      </c>
      <c r="R5" s="98" t="s">
        <v>492</v>
      </c>
      <c r="S5" s="98" t="s">
        <v>493</v>
      </c>
      <c r="T5" s="98" t="s">
        <v>494</v>
      </c>
      <c r="V5" s="95" t="s">
        <v>494</v>
      </c>
      <c r="W5" s="95" t="s">
        <v>495</v>
      </c>
    </row>
    <row r="6" spans="1:23" x14ac:dyDescent="0.45">
      <c r="A6" s="116"/>
      <c r="B6" s="117"/>
      <c r="C6" s="118"/>
      <c r="E6" s="95" t="s">
        <v>496</v>
      </c>
      <c r="H6" s="175" t="s">
        <v>497</v>
      </c>
      <c r="I6" s="98"/>
      <c r="J6" s="98"/>
      <c r="K6" s="98" t="s">
        <v>498</v>
      </c>
      <c r="L6" s="98" t="s">
        <v>499</v>
      </c>
      <c r="M6" s="98" t="s">
        <v>500</v>
      </c>
      <c r="N6" s="98" t="s">
        <v>501</v>
      </c>
      <c r="O6" s="98" t="s">
        <v>502</v>
      </c>
      <c r="P6" s="98" t="s">
        <v>502</v>
      </c>
      <c r="Q6" s="98" t="s">
        <v>501</v>
      </c>
      <c r="R6" s="98" t="s">
        <v>503</v>
      </c>
      <c r="S6" s="98" t="s">
        <v>504</v>
      </c>
      <c r="T6" s="98" t="s">
        <v>505</v>
      </c>
      <c r="V6" s="95" t="s">
        <v>505</v>
      </c>
      <c r="W6" s="95" t="s">
        <v>473</v>
      </c>
    </row>
    <row r="7" spans="1:23" x14ac:dyDescent="0.45">
      <c r="E7" s="119">
        <v>41730</v>
      </c>
      <c r="H7" s="98"/>
      <c r="I7" s="98"/>
      <c r="J7" s="98"/>
      <c r="K7" s="98" t="s">
        <v>506</v>
      </c>
      <c r="L7" s="98" t="s">
        <v>507</v>
      </c>
      <c r="M7" s="98" t="s">
        <v>464</v>
      </c>
      <c r="N7" s="98" t="s">
        <v>508</v>
      </c>
      <c r="O7" s="98" t="s">
        <v>509</v>
      </c>
      <c r="P7" s="98" t="s">
        <v>509</v>
      </c>
      <c r="Q7" s="98" t="s">
        <v>508</v>
      </c>
      <c r="R7" s="98" t="s">
        <v>510</v>
      </c>
      <c r="S7" s="98" t="s">
        <v>511</v>
      </c>
      <c r="T7" s="98" t="s">
        <v>451</v>
      </c>
      <c r="V7" s="95" t="s">
        <v>451</v>
      </c>
      <c r="W7" s="95" t="s">
        <v>512</v>
      </c>
    </row>
    <row r="8" spans="1:23" x14ac:dyDescent="0.45">
      <c r="A8" s="109" t="s">
        <v>438</v>
      </c>
      <c r="B8" s="110"/>
      <c r="C8" s="111"/>
      <c r="H8" s="98"/>
      <c r="I8" s="98"/>
      <c r="J8" s="98"/>
      <c r="K8" s="98" t="s">
        <v>513</v>
      </c>
      <c r="L8" s="98" t="s">
        <v>514</v>
      </c>
      <c r="M8" s="98" t="s">
        <v>515</v>
      </c>
      <c r="N8" s="98" t="s">
        <v>516</v>
      </c>
      <c r="O8" s="120" t="s">
        <v>517</v>
      </c>
      <c r="P8" s="120" t="s">
        <v>517</v>
      </c>
      <c r="Q8" s="98" t="s">
        <v>516</v>
      </c>
      <c r="R8" s="98" t="s">
        <v>518</v>
      </c>
      <c r="S8" s="98" t="s">
        <v>519</v>
      </c>
      <c r="T8" s="98" t="s">
        <v>520</v>
      </c>
      <c r="V8" s="95" t="s">
        <v>520</v>
      </c>
    </row>
    <row r="9" spans="1:23" x14ac:dyDescent="0.45">
      <c r="A9" s="112" t="s">
        <v>452</v>
      </c>
      <c r="B9" s="113"/>
      <c r="C9" s="114"/>
      <c r="H9" s="98"/>
      <c r="I9" s="98"/>
      <c r="J9" s="98"/>
      <c r="K9" s="98" t="s">
        <v>521</v>
      </c>
      <c r="L9" s="98" t="s">
        <v>522</v>
      </c>
      <c r="M9" s="98" t="s">
        <v>523</v>
      </c>
      <c r="N9" s="98" t="s">
        <v>524</v>
      </c>
      <c r="O9" s="98"/>
      <c r="P9" s="98" t="s">
        <v>525</v>
      </c>
      <c r="Q9" s="98" t="s">
        <v>524</v>
      </c>
      <c r="R9" s="98" t="s">
        <v>440</v>
      </c>
      <c r="S9" s="98" t="s">
        <v>526</v>
      </c>
      <c r="T9" s="98" t="s">
        <v>527</v>
      </c>
      <c r="V9" s="95" t="s">
        <v>527</v>
      </c>
    </row>
    <row r="10" spans="1:23" x14ac:dyDescent="0.45">
      <c r="A10" s="112" t="s">
        <v>468</v>
      </c>
      <c r="B10" s="113"/>
      <c r="C10" s="114"/>
      <c r="H10" s="98"/>
      <c r="I10" s="98"/>
      <c r="J10" s="98"/>
      <c r="K10" s="98" t="s">
        <v>528</v>
      </c>
      <c r="L10" s="98"/>
      <c r="M10" s="98" t="s">
        <v>529</v>
      </c>
      <c r="N10" s="98" t="s">
        <v>530</v>
      </c>
      <c r="O10" s="98"/>
      <c r="P10" s="98" t="s">
        <v>531</v>
      </c>
      <c r="Q10" s="98" t="s">
        <v>532</v>
      </c>
      <c r="R10" s="98" t="s">
        <v>469</v>
      </c>
      <c r="S10" s="98" t="s">
        <v>533</v>
      </c>
      <c r="T10" s="98" t="s">
        <v>534</v>
      </c>
      <c r="V10" s="95" t="s">
        <v>534</v>
      </c>
    </row>
    <row r="11" spans="1:23" x14ac:dyDescent="0.45">
      <c r="A11" s="112" t="s">
        <v>485</v>
      </c>
      <c r="B11" s="113"/>
      <c r="C11" s="114"/>
      <c r="H11" s="98"/>
      <c r="I11" s="98"/>
      <c r="J11" s="98"/>
      <c r="K11" s="98"/>
      <c r="L11" s="98"/>
      <c r="M11" s="98" t="s">
        <v>535</v>
      </c>
      <c r="N11" s="98" t="s">
        <v>536</v>
      </c>
      <c r="O11" s="98"/>
      <c r="P11" s="98" t="s">
        <v>537</v>
      </c>
      <c r="Q11" s="98" t="s">
        <v>538</v>
      </c>
      <c r="R11" s="98" t="s">
        <v>539</v>
      </c>
      <c r="S11" s="98" t="s">
        <v>540</v>
      </c>
      <c r="T11" s="98" t="s">
        <v>541</v>
      </c>
      <c r="V11" s="95" t="s">
        <v>541</v>
      </c>
    </row>
    <row r="12" spans="1:23" x14ac:dyDescent="0.45">
      <c r="A12" s="116"/>
      <c r="B12" s="117"/>
      <c r="C12" s="118"/>
      <c r="H12" s="98"/>
      <c r="I12" s="98"/>
      <c r="J12" s="98"/>
      <c r="K12" s="98"/>
      <c r="L12" s="98"/>
      <c r="M12" s="98" t="s">
        <v>490</v>
      </c>
      <c r="N12" s="98" t="s">
        <v>542</v>
      </c>
      <c r="O12" s="98"/>
      <c r="P12" s="98"/>
      <c r="Q12" s="98" t="s">
        <v>542</v>
      </c>
      <c r="R12" s="98" t="s">
        <v>518</v>
      </c>
      <c r="S12" s="98" t="s">
        <v>543</v>
      </c>
      <c r="T12" s="98" t="s">
        <v>544</v>
      </c>
      <c r="V12" s="95" t="s">
        <v>544</v>
      </c>
    </row>
    <row r="13" spans="1:23" x14ac:dyDescent="0.45">
      <c r="H13" s="98"/>
      <c r="I13" s="98"/>
      <c r="J13" s="98"/>
      <c r="K13" s="98"/>
      <c r="L13" s="98"/>
      <c r="M13" s="98" t="s">
        <v>545</v>
      </c>
      <c r="N13" s="98" t="s">
        <v>546</v>
      </c>
      <c r="O13" s="98"/>
      <c r="P13" s="98"/>
      <c r="Q13" s="98" t="s">
        <v>546</v>
      </c>
      <c r="R13" s="98" t="s">
        <v>547</v>
      </c>
      <c r="S13" s="98" t="s">
        <v>548</v>
      </c>
      <c r="T13" s="98" t="s">
        <v>549</v>
      </c>
      <c r="V13" s="95" t="s">
        <v>550</v>
      </c>
    </row>
    <row r="14" spans="1:23" x14ac:dyDescent="0.45">
      <c r="A14" s="109" t="s">
        <v>438</v>
      </c>
      <c r="B14" s="110"/>
      <c r="C14" s="111"/>
      <c r="H14" s="98"/>
      <c r="I14" s="98"/>
      <c r="J14" s="98"/>
      <c r="K14" s="98"/>
      <c r="L14" s="98"/>
      <c r="M14" s="98"/>
      <c r="N14" s="98" t="s">
        <v>551</v>
      </c>
      <c r="O14" s="98"/>
      <c r="P14" s="98"/>
      <c r="Q14" s="98" t="s">
        <v>551</v>
      </c>
      <c r="R14" s="98" t="s">
        <v>552</v>
      </c>
      <c r="S14" s="98" t="s">
        <v>553</v>
      </c>
      <c r="T14" s="98" t="s">
        <v>554</v>
      </c>
      <c r="V14" s="95" t="s">
        <v>555</v>
      </c>
    </row>
    <row r="15" spans="1:23" x14ac:dyDescent="0.45">
      <c r="A15" s="112" t="s">
        <v>452</v>
      </c>
      <c r="B15" s="113"/>
      <c r="C15" s="114"/>
      <c r="H15" s="98"/>
      <c r="I15" s="98"/>
      <c r="J15" s="98"/>
      <c r="K15" s="98"/>
      <c r="L15" s="98"/>
      <c r="M15" s="98"/>
      <c r="N15" s="98" t="s">
        <v>556</v>
      </c>
      <c r="O15" s="98"/>
      <c r="P15" s="98"/>
      <c r="Q15" s="98" t="s">
        <v>556</v>
      </c>
      <c r="R15" s="98" t="s">
        <v>557</v>
      </c>
      <c r="S15" s="98" t="s">
        <v>558</v>
      </c>
      <c r="T15" s="98" t="s">
        <v>520</v>
      </c>
      <c r="V15" s="95" t="s">
        <v>559</v>
      </c>
    </row>
    <row r="16" spans="1:23" x14ac:dyDescent="0.45">
      <c r="A16" s="112" t="s">
        <v>468</v>
      </c>
      <c r="B16" s="113"/>
      <c r="C16" s="114"/>
      <c r="H16" s="98"/>
      <c r="I16" s="98"/>
      <c r="J16" s="98"/>
      <c r="K16" s="98"/>
      <c r="L16" s="98"/>
      <c r="M16" s="98"/>
      <c r="N16" s="98" t="s">
        <v>560</v>
      </c>
      <c r="O16" s="98"/>
      <c r="P16" s="98"/>
      <c r="Q16" s="98" t="s">
        <v>560</v>
      </c>
      <c r="R16" s="98" t="s">
        <v>561</v>
      </c>
      <c r="S16" s="98" t="s">
        <v>551</v>
      </c>
      <c r="T16" s="98" t="s">
        <v>562</v>
      </c>
      <c r="V16" s="95" t="s">
        <v>563</v>
      </c>
    </row>
    <row r="17" spans="1:99" x14ac:dyDescent="0.45">
      <c r="A17" s="112" t="s">
        <v>485</v>
      </c>
      <c r="B17" s="113"/>
      <c r="C17" s="114"/>
      <c r="H17" s="98"/>
      <c r="I17" s="98"/>
      <c r="J17" s="98"/>
      <c r="K17" s="98"/>
      <c r="L17" s="98"/>
      <c r="M17" s="98"/>
      <c r="N17" s="98"/>
      <c r="O17" s="98"/>
      <c r="P17" s="98"/>
      <c r="Q17" s="98"/>
      <c r="R17" s="98" t="s">
        <v>564</v>
      </c>
      <c r="S17" s="98" t="s">
        <v>565</v>
      </c>
      <c r="T17" s="98"/>
      <c r="V17" s="95" t="s">
        <v>566</v>
      </c>
    </row>
    <row r="18" spans="1:99" x14ac:dyDescent="0.45">
      <c r="A18" s="116"/>
      <c r="B18" s="117"/>
      <c r="C18" s="118"/>
      <c r="H18" s="98"/>
      <c r="I18" s="98"/>
      <c r="J18" s="98"/>
      <c r="K18" s="98"/>
      <c r="L18" s="98"/>
      <c r="M18" s="98"/>
      <c r="N18" s="98"/>
      <c r="O18" s="98"/>
      <c r="P18" s="98"/>
      <c r="Q18" s="98"/>
      <c r="R18" s="98" t="s">
        <v>567</v>
      </c>
      <c r="S18" s="98" t="s">
        <v>568</v>
      </c>
      <c r="T18" s="98"/>
      <c r="V18" s="95" t="s">
        <v>569</v>
      </c>
    </row>
    <row r="19" spans="1:99" x14ac:dyDescent="0.45">
      <c r="H19" s="98"/>
      <c r="I19" s="98"/>
      <c r="J19" s="98"/>
      <c r="K19" s="98"/>
      <c r="L19" s="98"/>
      <c r="M19" s="98"/>
      <c r="N19" s="98"/>
      <c r="O19" s="98"/>
      <c r="P19" s="98"/>
      <c r="Q19" s="98"/>
      <c r="R19" s="98" t="s">
        <v>570</v>
      </c>
      <c r="S19" s="98" t="s">
        <v>571</v>
      </c>
      <c r="T19" s="98"/>
      <c r="V19" s="95" t="s">
        <v>572</v>
      </c>
    </row>
    <row r="20" spans="1:99" x14ac:dyDescent="0.45">
      <c r="H20" s="98"/>
      <c r="I20" s="98"/>
      <c r="J20" s="98"/>
      <c r="K20" s="98"/>
      <c r="L20" s="98"/>
      <c r="M20" s="98"/>
      <c r="N20" s="98"/>
      <c r="O20" s="98"/>
      <c r="P20" s="98"/>
      <c r="Q20" s="98"/>
      <c r="R20" s="98" t="s">
        <v>573</v>
      </c>
      <c r="S20" s="98" t="s">
        <v>574</v>
      </c>
      <c r="T20" s="98"/>
      <c r="V20" s="95" t="s">
        <v>473</v>
      </c>
    </row>
    <row r="21" spans="1:99" x14ac:dyDescent="0.45">
      <c r="H21" s="98"/>
      <c r="I21" s="98"/>
      <c r="J21" s="98"/>
      <c r="K21" s="98"/>
      <c r="L21" s="98"/>
      <c r="M21" s="98"/>
      <c r="N21" s="98"/>
      <c r="O21" s="98"/>
      <c r="P21" s="98"/>
      <c r="Q21" s="98"/>
      <c r="R21" s="98" t="s">
        <v>575</v>
      </c>
      <c r="S21" s="98" t="s">
        <v>461</v>
      </c>
      <c r="T21" s="98"/>
      <c r="V21" s="95" t="s">
        <v>512</v>
      </c>
    </row>
    <row r="22" spans="1:99" x14ac:dyDescent="0.45">
      <c r="H22" s="98"/>
      <c r="I22" s="98"/>
      <c r="J22" s="98"/>
      <c r="K22" s="98"/>
      <c r="L22" s="98"/>
      <c r="M22" s="98"/>
      <c r="N22" s="98"/>
      <c r="O22" s="98"/>
      <c r="P22" s="98"/>
      <c r="Q22" s="98"/>
      <c r="R22" s="98"/>
      <c r="S22" s="98"/>
      <c r="T22" s="98"/>
    </row>
    <row r="23" spans="1:99" x14ac:dyDescent="0.45">
      <c r="A23" s="105" t="s">
        <v>576</v>
      </c>
      <c r="B23" s="105"/>
      <c r="C23" s="105"/>
      <c r="D23" s="105"/>
      <c r="H23" s="98"/>
      <c r="I23" s="98"/>
      <c r="J23" s="98"/>
      <c r="K23" s="98"/>
      <c r="L23" s="98"/>
      <c r="M23" s="98"/>
      <c r="N23" s="98"/>
    </row>
    <row r="24" spans="1:99" x14ac:dyDescent="0.45">
      <c r="O24" s="121">
        <v>0.05</v>
      </c>
      <c r="P24" s="121"/>
      <c r="AB24" s="122">
        <v>42094</v>
      </c>
      <c r="AC24" s="122" t="s">
        <v>577</v>
      </c>
      <c r="AD24" s="122">
        <v>42460</v>
      </c>
      <c r="AE24" s="122"/>
      <c r="AF24" s="123"/>
      <c r="AG24" s="123" t="s">
        <v>578</v>
      </c>
      <c r="AH24" s="123" t="s">
        <v>578</v>
      </c>
      <c r="AI24" s="123"/>
      <c r="AJ24" s="123"/>
      <c r="AK24" s="123"/>
      <c r="AL24" s="123"/>
      <c r="AN24" s="122">
        <v>42460</v>
      </c>
      <c r="AO24" s="122" t="s">
        <v>577</v>
      </c>
      <c r="AP24" s="122">
        <v>42825</v>
      </c>
      <c r="AQ24" s="122"/>
      <c r="AR24" s="123"/>
      <c r="AS24" s="123" t="s">
        <v>578</v>
      </c>
      <c r="AT24" s="123" t="s">
        <v>578</v>
      </c>
      <c r="AU24" s="123"/>
      <c r="AV24" s="123"/>
      <c r="AW24" s="123"/>
      <c r="AX24" s="123"/>
      <c r="AZ24" s="122">
        <f>AN24+365</f>
        <v>42825</v>
      </c>
      <c r="BA24" s="122" t="s">
        <v>577</v>
      </c>
      <c r="BB24" s="122">
        <f>AP24+365</f>
        <v>43190</v>
      </c>
      <c r="BC24" s="122"/>
      <c r="BD24" s="123"/>
      <c r="BE24" s="124" t="s">
        <v>624</v>
      </c>
      <c r="BF24" s="124" t="s">
        <v>624</v>
      </c>
      <c r="BG24" s="123"/>
      <c r="BH24" s="123"/>
      <c r="BI24" s="123"/>
      <c r="BJ24" s="123"/>
      <c r="BL24" s="122">
        <f>AZ24+365</f>
        <v>43190</v>
      </c>
      <c r="BM24" s="122" t="s">
        <v>577</v>
      </c>
      <c r="BN24" s="122">
        <f>BB24+365</f>
        <v>43555</v>
      </c>
      <c r="BO24" s="122"/>
      <c r="BP24" s="123"/>
      <c r="BQ24" s="124" t="str">
        <f>BL26</f>
        <v>2018-19</v>
      </c>
      <c r="BR24" s="124" t="str">
        <f>BQ24</f>
        <v>2018-19</v>
      </c>
      <c r="BS24" s="123"/>
      <c r="BT24" s="123"/>
      <c r="BU24" s="123"/>
      <c r="BV24" s="123"/>
      <c r="BX24" s="122">
        <f>BL24+365</f>
        <v>43555</v>
      </c>
      <c r="BY24" s="122" t="s">
        <v>577</v>
      </c>
      <c r="BZ24" s="122">
        <f>BN24+365</f>
        <v>43920</v>
      </c>
      <c r="CA24" s="122"/>
      <c r="CB24" s="123"/>
      <c r="CC24" s="124" t="str">
        <f>BX26</f>
        <v>2019-20</v>
      </c>
      <c r="CD24" s="124" t="str">
        <f>CC24</f>
        <v>2019-20</v>
      </c>
      <c r="CE24" s="123"/>
      <c r="CF24" s="123"/>
      <c r="CG24" s="123"/>
      <c r="CH24" s="123"/>
      <c r="CJ24" s="122">
        <f>BX24+365</f>
        <v>43920</v>
      </c>
      <c r="CK24" s="122" t="s">
        <v>577</v>
      </c>
      <c r="CL24" s="122">
        <f>BZ24+365</f>
        <v>44285</v>
      </c>
      <c r="CM24" s="122"/>
      <c r="CN24" s="123"/>
      <c r="CO24" s="124" t="str">
        <f>CJ26</f>
        <v>2020-21</v>
      </c>
      <c r="CP24" s="124" t="str">
        <f>CO24</f>
        <v>2020-21</v>
      </c>
      <c r="CQ24" s="123"/>
      <c r="CR24" s="123"/>
      <c r="CS24" s="123"/>
      <c r="CT24" s="123"/>
    </row>
    <row r="25" spans="1:99" x14ac:dyDescent="0.45">
      <c r="A25" s="125"/>
      <c r="B25" s="125"/>
      <c r="C25" s="125"/>
      <c r="D25" s="125"/>
      <c r="E25" s="125"/>
      <c r="F25" s="125"/>
      <c r="G25" s="125" t="s">
        <v>579</v>
      </c>
      <c r="H25" s="125"/>
      <c r="I25" s="125" t="s">
        <v>580</v>
      </c>
      <c r="J25" s="125"/>
      <c r="K25" s="126" t="s">
        <v>581</v>
      </c>
      <c r="L25" s="125" t="s">
        <v>582</v>
      </c>
      <c r="M25" s="125" t="s">
        <v>583</v>
      </c>
      <c r="N25" s="126" t="s">
        <v>584</v>
      </c>
      <c r="O25" s="125" t="s">
        <v>582</v>
      </c>
      <c r="P25" s="126" t="s">
        <v>583</v>
      </c>
      <c r="Q25" s="125" t="s">
        <v>585</v>
      </c>
      <c r="R25" s="125" t="s">
        <v>586</v>
      </c>
      <c r="S25" s="125" t="s">
        <v>587</v>
      </c>
      <c r="T25" s="125" t="s">
        <v>420</v>
      </c>
      <c r="U25" s="125" t="s">
        <v>588</v>
      </c>
      <c r="V25" s="125" t="s">
        <v>589</v>
      </c>
      <c r="W25" s="125" t="s">
        <v>590</v>
      </c>
      <c r="X25" s="125" t="s">
        <v>591</v>
      </c>
      <c r="Y25" s="125" t="s">
        <v>592</v>
      </c>
      <c r="Z25" s="125" t="s">
        <v>593</v>
      </c>
      <c r="AA25" s="124"/>
      <c r="AB25" s="124" t="s">
        <v>594</v>
      </c>
      <c r="AC25" s="124" t="s">
        <v>595</v>
      </c>
      <c r="AD25" s="124" t="s">
        <v>596</v>
      </c>
      <c r="AE25" s="124" t="s">
        <v>597</v>
      </c>
      <c r="AF25" s="124" t="s">
        <v>598</v>
      </c>
      <c r="AG25" s="125" t="s">
        <v>589</v>
      </c>
      <c r="AH25" s="124" t="s">
        <v>590</v>
      </c>
      <c r="AI25" s="124" t="s">
        <v>591</v>
      </c>
      <c r="AJ25" s="124" t="s">
        <v>599</v>
      </c>
      <c r="AK25" s="124" t="s">
        <v>600</v>
      </c>
      <c r="AL25" s="124" t="s">
        <v>592</v>
      </c>
      <c r="AM25" s="124"/>
      <c r="AN25" s="124" t="s">
        <v>594</v>
      </c>
      <c r="AO25" s="124" t="s">
        <v>595</v>
      </c>
      <c r="AP25" s="124" t="s">
        <v>596</v>
      </c>
      <c r="AQ25" s="124" t="s">
        <v>597</v>
      </c>
      <c r="AR25" s="124" t="s">
        <v>598</v>
      </c>
      <c r="AS25" s="125" t="s">
        <v>589</v>
      </c>
      <c r="AT25" s="124" t="s">
        <v>590</v>
      </c>
      <c r="AU25" s="124" t="s">
        <v>591</v>
      </c>
      <c r="AV25" s="124" t="s">
        <v>599</v>
      </c>
      <c r="AW25" s="124" t="s">
        <v>600</v>
      </c>
      <c r="AX25" s="124" t="s">
        <v>592</v>
      </c>
      <c r="AY25" s="124"/>
      <c r="AZ25" s="124" t="s">
        <v>594</v>
      </c>
      <c r="BA25" s="124" t="s">
        <v>595</v>
      </c>
      <c r="BB25" s="124" t="s">
        <v>596</v>
      </c>
      <c r="BC25" s="124" t="s">
        <v>597</v>
      </c>
      <c r="BD25" s="124" t="s">
        <v>598</v>
      </c>
      <c r="BE25" s="125" t="s">
        <v>589</v>
      </c>
      <c r="BF25" s="124" t="s">
        <v>590</v>
      </c>
      <c r="BG25" s="124" t="s">
        <v>591</v>
      </c>
      <c r="BH25" s="124" t="s">
        <v>599</v>
      </c>
      <c r="BI25" s="124" t="s">
        <v>600</v>
      </c>
      <c r="BJ25" s="124" t="s">
        <v>592</v>
      </c>
      <c r="BK25" s="124"/>
      <c r="BL25" s="124" t="s">
        <v>594</v>
      </c>
      <c r="BM25" s="124" t="s">
        <v>595</v>
      </c>
      <c r="BN25" s="124" t="s">
        <v>596</v>
      </c>
      <c r="BO25" s="124" t="s">
        <v>597</v>
      </c>
      <c r="BP25" s="124" t="s">
        <v>598</v>
      </c>
      <c r="BQ25" s="125" t="s">
        <v>589</v>
      </c>
      <c r="BR25" s="124" t="s">
        <v>590</v>
      </c>
      <c r="BS25" s="124" t="s">
        <v>591</v>
      </c>
      <c r="BT25" s="124" t="s">
        <v>599</v>
      </c>
      <c r="BU25" s="124" t="s">
        <v>600</v>
      </c>
      <c r="BV25" s="124" t="s">
        <v>592</v>
      </c>
      <c r="BW25" s="124"/>
      <c r="BX25" s="124" t="s">
        <v>594</v>
      </c>
      <c r="BY25" s="124" t="s">
        <v>595</v>
      </c>
      <c r="BZ25" s="124" t="s">
        <v>596</v>
      </c>
      <c r="CA25" s="124" t="s">
        <v>597</v>
      </c>
      <c r="CB25" s="124" t="s">
        <v>598</v>
      </c>
      <c r="CC25" s="125" t="s">
        <v>589</v>
      </c>
      <c r="CD25" s="124" t="s">
        <v>590</v>
      </c>
      <c r="CE25" s="124" t="s">
        <v>591</v>
      </c>
      <c r="CF25" s="124" t="s">
        <v>599</v>
      </c>
      <c r="CG25" s="124" t="s">
        <v>600</v>
      </c>
      <c r="CH25" s="124" t="s">
        <v>592</v>
      </c>
      <c r="CI25" s="124"/>
      <c r="CJ25" s="124" t="s">
        <v>594</v>
      </c>
      <c r="CK25" s="124" t="s">
        <v>595</v>
      </c>
      <c r="CL25" s="124" t="s">
        <v>596</v>
      </c>
      <c r="CM25" s="124" t="s">
        <v>597</v>
      </c>
      <c r="CN25" s="124" t="s">
        <v>598</v>
      </c>
      <c r="CO25" s="125" t="s">
        <v>589</v>
      </c>
      <c r="CP25" s="124" t="s">
        <v>590</v>
      </c>
      <c r="CQ25" s="124" t="s">
        <v>591</v>
      </c>
      <c r="CR25" s="124" t="s">
        <v>599</v>
      </c>
      <c r="CS25" s="124" t="s">
        <v>600</v>
      </c>
      <c r="CT25" s="124" t="s">
        <v>592</v>
      </c>
      <c r="CU25" s="124"/>
    </row>
    <row r="26" spans="1:99" s="98" customFormat="1" ht="15" customHeight="1" x14ac:dyDescent="0.45">
      <c r="A26" s="125" t="s">
        <v>601</v>
      </c>
      <c r="B26" s="125" t="s">
        <v>413</v>
      </c>
      <c r="C26" s="125" t="s">
        <v>602</v>
      </c>
      <c r="D26" s="125" t="s">
        <v>603</v>
      </c>
      <c r="E26" s="127" t="s">
        <v>604</v>
      </c>
      <c r="F26" s="125" t="s">
        <v>605</v>
      </c>
      <c r="G26" s="125" t="s">
        <v>606</v>
      </c>
      <c r="H26" s="125" t="s">
        <v>414</v>
      </c>
      <c r="I26" s="125" t="s">
        <v>607</v>
      </c>
      <c r="J26" s="125" t="s">
        <v>415</v>
      </c>
      <c r="K26" s="126" t="s">
        <v>608</v>
      </c>
      <c r="L26" s="125" t="s">
        <v>609</v>
      </c>
      <c r="M26" s="125" t="s">
        <v>609</v>
      </c>
      <c r="N26" s="126" t="s">
        <v>551</v>
      </c>
      <c r="O26" s="125" t="s">
        <v>610</v>
      </c>
      <c r="P26" s="126" t="s">
        <v>611</v>
      </c>
      <c r="Q26" s="125" t="s">
        <v>612</v>
      </c>
      <c r="R26" s="125" t="s">
        <v>613</v>
      </c>
      <c r="S26" s="125" t="s">
        <v>614</v>
      </c>
      <c r="T26" s="125" t="s">
        <v>615</v>
      </c>
      <c r="U26" s="128">
        <v>42094</v>
      </c>
      <c r="V26" s="125" t="s">
        <v>616</v>
      </c>
      <c r="W26" s="125" t="s">
        <v>616</v>
      </c>
      <c r="X26" s="125" t="s">
        <v>616</v>
      </c>
      <c r="Y26" s="125"/>
      <c r="Z26" s="125" t="s">
        <v>617</v>
      </c>
      <c r="AA26" s="124"/>
      <c r="AB26" s="124" t="s">
        <v>578</v>
      </c>
      <c r="AC26" s="124" t="s">
        <v>618</v>
      </c>
      <c r="AD26" s="124" t="s">
        <v>619</v>
      </c>
      <c r="AE26" s="124" t="s">
        <v>619</v>
      </c>
      <c r="AF26" s="124" t="s">
        <v>620</v>
      </c>
      <c r="AG26" s="125" t="s">
        <v>578</v>
      </c>
      <c r="AH26" s="124" t="s">
        <v>578</v>
      </c>
      <c r="AI26" s="124" t="s">
        <v>578</v>
      </c>
      <c r="AJ26" s="124" t="s">
        <v>621</v>
      </c>
      <c r="AK26" s="124" t="s">
        <v>622</v>
      </c>
      <c r="AL26" s="124" t="s">
        <v>578</v>
      </c>
      <c r="AM26" s="124"/>
      <c r="AN26" s="124" t="s">
        <v>206</v>
      </c>
      <c r="AO26" s="124" t="s">
        <v>206</v>
      </c>
      <c r="AP26" s="124" t="s">
        <v>619</v>
      </c>
      <c r="AQ26" s="124" t="s">
        <v>619</v>
      </c>
      <c r="AR26" s="124" t="s">
        <v>620</v>
      </c>
      <c r="AS26" s="124" t="s">
        <v>206</v>
      </c>
      <c r="AT26" s="124" t="s">
        <v>206</v>
      </c>
      <c r="AU26" s="124" t="s">
        <v>206</v>
      </c>
      <c r="AV26" s="124" t="s">
        <v>621</v>
      </c>
      <c r="AW26" s="124" t="s">
        <v>622</v>
      </c>
      <c r="AX26" s="124" t="s">
        <v>206</v>
      </c>
      <c r="AY26" s="124"/>
      <c r="AZ26" s="124" t="s">
        <v>624</v>
      </c>
      <c r="BA26" s="124" t="s">
        <v>624</v>
      </c>
      <c r="BB26" s="124" t="s">
        <v>619</v>
      </c>
      <c r="BC26" s="124" t="s">
        <v>619</v>
      </c>
      <c r="BD26" s="124" t="s">
        <v>620</v>
      </c>
      <c r="BE26" s="124" t="s">
        <v>624</v>
      </c>
      <c r="BF26" s="124" t="s">
        <v>624</v>
      </c>
      <c r="BG26" s="124" t="s">
        <v>624</v>
      </c>
      <c r="BH26" s="124" t="s">
        <v>621</v>
      </c>
      <c r="BI26" s="124" t="s">
        <v>622</v>
      </c>
      <c r="BJ26" s="124" t="s">
        <v>624</v>
      </c>
      <c r="BK26" s="124"/>
      <c r="BL26" s="124" t="s">
        <v>623</v>
      </c>
      <c r="BM26" s="124" t="str">
        <f>BL26</f>
        <v>2018-19</v>
      </c>
      <c r="BN26" s="124" t="s">
        <v>619</v>
      </c>
      <c r="BO26" s="124" t="s">
        <v>619</v>
      </c>
      <c r="BP26" s="124" t="s">
        <v>620</v>
      </c>
      <c r="BQ26" s="124" t="str">
        <f>BL26</f>
        <v>2018-19</v>
      </c>
      <c r="BR26" s="124" t="str">
        <f>BL26</f>
        <v>2018-19</v>
      </c>
      <c r="BS26" s="124" t="str">
        <f>BL26</f>
        <v>2018-19</v>
      </c>
      <c r="BT26" s="124" t="s">
        <v>621</v>
      </c>
      <c r="BU26" s="124" t="s">
        <v>622</v>
      </c>
      <c r="BV26" s="124" t="str">
        <f>BL26</f>
        <v>2018-19</v>
      </c>
      <c r="BW26" s="124"/>
      <c r="BX26" s="124" t="s">
        <v>624</v>
      </c>
      <c r="BY26" s="124" t="str">
        <f>BX26</f>
        <v>2019-20</v>
      </c>
      <c r="BZ26" s="124" t="s">
        <v>619</v>
      </c>
      <c r="CA26" s="124" t="s">
        <v>619</v>
      </c>
      <c r="CB26" s="124" t="s">
        <v>620</v>
      </c>
      <c r="CC26" s="124" t="str">
        <f>BX26</f>
        <v>2019-20</v>
      </c>
      <c r="CD26" s="124" t="str">
        <f>BX26</f>
        <v>2019-20</v>
      </c>
      <c r="CE26" s="124" t="str">
        <f>BX26</f>
        <v>2019-20</v>
      </c>
      <c r="CF26" s="124" t="s">
        <v>621</v>
      </c>
      <c r="CG26" s="124" t="s">
        <v>622</v>
      </c>
      <c r="CH26" s="124" t="str">
        <f>BX26</f>
        <v>2019-20</v>
      </c>
      <c r="CI26" s="124"/>
      <c r="CJ26" s="124" t="s">
        <v>625</v>
      </c>
      <c r="CK26" s="124" t="str">
        <f>CJ26</f>
        <v>2020-21</v>
      </c>
      <c r="CL26" s="124" t="s">
        <v>619</v>
      </c>
      <c r="CM26" s="124" t="s">
        <v>619</v>
      </c>
      <c r="CN26" s="124" t="s">
        <v>620</v>
      </c>
      <c r="CO26" s="124" t="str">
        <f>CJ26</f>
        <v>2020-21</v>
      </c>
      <c r="CP26" s="124" t="str">
        <f>CJ26</f>
        <v>2020-21</v>
      </c>
      <c r="CQ26" s="124" t="str">
        <f>CJ26</f>
        <v>2020-21</v>
      </c>
      <c r="CR26" s="124" t="s">
        <v>621</v>
      </c>
      <c r="CS26" s="124" t="s">
        <v>622</v>
      </c>
      <c r="CT26" s="124" t="str">
        <f>CJ26</f>
        <v>2020-21</v>
      </c>
      <c r="CU26" s="124"/>
    </row>
    <row r="27" spans="1:99" x14ac:dyDescent="0.45">
      <c r="A27" s="129" t="s">
        <v>626</v>
      </c>
      <c r="B27" s="129"/>
      <c r="C27" s="129"/>
      <c r="D27" s="129"/>
      <c r="E27" s="130">
        <v>41730</v>
      </c>
      <c r="F27" s="131">
        <v>35886</v>
      </c>
      <c r="G27" s="132">
        <v>0.1391</v>
      </c>
      <c r="H27" s="133">
        <v>1000000</v>
      </c>
      <c r="I27" s="134">
        <v>908957.67813061725</v>
      </c>
      <c r="J27" s="133">
        <v>91042.321869382751</v>
      </c>
      <c r="K27" s="135">
        <f t="shared" ref="K27:K49" si="0">IF(F27&lt;E27,J27,H27)</f>
        <v>91042.321869382751</v>
      </c>
      <c r="L27" s="136">
        <v>15</v>
      </c>
      <c r="M27" s="136">
        <v>12</v>
      </c>
      <c r="N27" s="137">
        <f t="shared" ref="N27:N49" si="1">IF(M27="",L27,M27)</f>
        <v>12</v>
      </c>
      <c r="O27" s="138">
        <f t="shared" ref="O27:O49" si="2">H27*$O$24</f>
        <v>50000</v>
      </c>
      <c r="P27" s="137">
        <v>20000</v>
      </c>
      <c r="Q27" s="134">
        <f t="shared" ref="Q27:Q49" si="3">IF(P27="",O27,P27)</f>
        <v>20000</v>
      </c>
      <c r="R27" s="139">
        <f t="shared" ref="R27:R49" si="4">IF(F27&lt;E27,(E27-F27)/365,0)</f>
        <v>16.010958904109589</v>
      </c>
      <c r="S27" s="140">
        <f>IF(N27-R27&gt;0,N27-R27,0)</f>
        <v>0</v>
      </c>
      <c r="T27" s="141" t="str">
        <f>IF(S27=0,"",1-POWER(Q27/K27,1/S27))</f>
        <v/>
      </c>
      <c r="U27" s="134">
        <f t="shared" ref="U27:U49" si="5">IF(IF(F27&gt;E27,$U$26-F27,365)&lt;0,0,IF(F27&gt;E27,$U$26-F27,365))</f>
        <v>365</v>
      </c>
      <c r="V27" s="134">
        <f t="shared" ref="V27:V49" si="6">IF(U27&lt;0,0,IF(S27=0,(K27-Q27),T27*K27)*U27/365)</f>
        <v>71042.321869382751</v>
      </c>
      <c r="W27" s="142">
        <f t="shared" ref="W27:W42" si="7">K27-V27</f>
        <v>20000</v>
      </c>
      <c r="X27" s="142">
        <f>IF(W27&gt;=R27,V27,L27-R27)</f>
        <v>71042.321869382751</v>
      </c>
      <c r="Y27" s="142">
        <f t="shared" ref="Y27:Y42" si="8">K27-X27</f>
        <v>20000</v>
      </c>
      <c r="Z27" s="142" t="str">
        <f t="shared" ref="Z27:Z42" si="9">IF(S27=0,"PL or reserve","PL only ")</f>
        <v>PL or reserve</v>
      </c>
      <c r="AA27" s="124"/>
      <c r="AB27" s="130"/>
      <c r="AC27" s="139" t="str">
        <f>IF($F27&lt;AB$24,"O",IF($F27&lt;AD$24,"N",0))</f>
        <v>O</v>
      </c>
      <c r="AD27" s="142">
        <f>IF(AC27=0,0,365)</f>
        <v>365</v>
      </c>
      <c r="AE27" s="142">
        <f>IF(AC27=0,0,IF(AC27="N",AD$24-$F27,IF(AB27="",365,AD$24-AB27)))</f>
        <v>365</v>
      </c>
      <c r="AF27" s="142">
        <f>IF(AC27="O",Y27,IF(AC27="N",$H27,IF(AC27=0,0)))</f>
        <v>20000</v>
      </c>
      <c r="AG27" s="142">
        <f t="shared" ref="AG27:AG49" si="10">IF(AF27&lt;=$Q27,0,AF27*$T27*AE27/365)</f>
        <v>0</v>
      </c>
      <c r="AH27" s="143">
        <f>AF27-AG27</f>
        <v>20000</v>
      </c>
      <c r="AI27" s="143">
        <f>IF(AH27&lt;=$Q27,AG27+AH27-$Q27,AG27)</f>
        <v>0</v>
      </c>
      <c r="AJ27" s="143"/>
      <c r="AK27" s="143">
        <f t="shared" ref="AK27:AK38" si="11">IF(AB27="",0,AH27-AJ27)</f>
        <v>0</v>
      </c>
      <c r="AL27" s="143">
        <f t="shared" ref="AL27:AL38" si="12">AF27-AI27-AJ27-AK27</f>
        <v>20000</v>
      </c>
      <c r="AM27" s="124"/>
      <c r="AN27" s="130"/>
      <c r="AO27" s="139" t="str">
        <f>IF($F27&lt;AN$24,"O",IF($F27&lt;AP$24,"N",0))</f>
        <v>O</v>
      </c>
      <c r="AP27" s="142">
        <f>IF(AO27=0,0,IF(AO27="O",365,IF(AO27="N",AP$24-$F27)))</f>
        <v>365</v>
      </c>
      <c r="AQ27" s="142">
        <f>IF(AO27=0,0,IF(AO27="N",AP$24-$F27,IF(AN27="",365,AP$24-AN27)))</f>
        <v>365</v>
      </c>
      <c r="AR27" s="142">
        <f>IF(AO27="O",AL27,IF(AO27="N",$H27,IF(AO27=0,0)))</f>
        <v>20000</v>
      </c>
      <c r="AS27" s="142">
        <f t="shared" ref="AS27:AS49" si="13">IF(AR27&lt;=$Q27,0,AR27*$T27*AQ27/365)</f>
        <v>0</v>
      </c>
      <c r="AT27" s="143">
        <f>AR27-AS27</f>
        <v>20000</v>
      </c>
      <c r="AU27" s="143">
        <f t="shared" ref="AU27:AU38" si="14">IF(AR27=0,0,IF(AT27&lt;=$Q27,AS27+AT27-$Q27,AS27))</f>
        <v>0</v>
      </c>
      <c r="AV27" s="143"/>
      <c r="AW27" s="143">
        <f t="shared" ref="AW27:AW40" si="15">IF(AN27="",0,AR27-AU27-AV27)</f>
        <v>0</v>
      </c>
      <c r="AX27" s="143">
        <f t="shared" ref="AX27:AX38" si="16">AR27-AU27-AV27-AW27</f>
        <v>20000</v>
      </c>
      <c r="AY27" s="124"/>
      <c r="AZ27" s="130"/>
      <c r="BA27" s="139" t="str">
        <f>IF($F27&lt;AZ$24,"O",IF($F27&lt;BB$24,"N",0))</f>
        <v>O</v>
      </c>
      <c r="BB27" s="142">
        <f>IF(BA27=0,0,IF(BA27="O",365,IF(BA27="N",BB$24-$F27)))</f>
        <v>365</v>
      </c>
      <c r="BC27" s="142">
        <f>IF(BA27=0,0,IF(BA27="N",BB$24-$F27,IF(AZ27="",365,BB$24-AZ27)))</f>
        <v>365</v>
      </c>
      <c r="BD27" s="142">
        <f>IF(BA27="O",AX27,IF(BA27="N",$H27,IF(BA27=0,0)))</f>
        <v>20000</v>
      </c>
      <c r="BE27" s="142">
        <f t="shared" ref="BE27:BE49" si="17">IF(BD27&lt;=$Q27,0,BD27*$T27*BC27/365)</f>
        <v>0</v>
      </c>
      <c r="BF27" s="143">
        <f>BD27-BE27</f>
        <v>20000</v>
      </c>
      <c r="BG27" s="143">
        <f t="shared" ref="BG27:BG38" si="18">IF(BD27=0,0,IF(BF27&lt;=$Q27,BE27+BF27-$Q27,BE27))</f>
        <v>0</v>
      </c>
      <c r="BH27" s="143"/>
      <c r="BI27" s="143">
        <f t="shared" ref="BI27:BI40" si="19">IF(AZ27="",0,BD27-BG27-BH27)</f>
        <v>0</v>
      </c>
      <c r="BJ27" s="143">
        <f t="shared" ref="BJ27:BJ38" si="20">BD27-BG27-BH27-BI27</f>
        <v>20000</v>
      </c>
      <c r="BK27" s="124"/>
      <c r="BL27" s="130"/>
      <c r="BM27" s="139" t="str">
        <f>IF($F27&lt;BL$24,"O",IF($F27&lt;BN$24,"N",0))</f>
        <v>O</v>
      </c>
      <c r="BN27" s="142">
        <f>IF(BM27=0,0,IF(BM27="O",365,IF(BM27="N",BN$24-$F27)))</f>
        <v>365</v>
      </c>
      <c r="BO27" s="142">
        <f>IF(BM27=0,0,IF(BM27="N",BN$24-$F27,IF(BL27="",365,BN$24-BL27)))</f>
        <v>365</v>
      </c>
      <c r="BP27" s="142">
        <f>IF(BM27="O",BJ27,IF(BM27="N",$H27,IF(BM27=0,0)))</f>
        <v>20000</v>
      </c>
      <c r="BQ27" s="142">
        <f t="shared" ref="BQ27:BQ49" si="21">IF(BP27&lt;=$Q27,0,BP27*$T27*BO27/365)</f>
        <v>0</v>
      </c>
      <c r="BR27" s="143">
        <f>BP27-BQ27</f>
        <v>20000</v>
      </c>
      <c r="BS27" s="143">
        <f t="shared" ref="BS27:BS38" si="22">IF(BP27=0,0,IF(BR27&lt;=$Q27,BQ27+BR27-$Q27,BQ27))</f>
        <v>0</v>
      </c>
      <c r="BT27" s="143"/>
      <c r="BU27" s="143">
        <f t="shared" ref="BU27:BU40" si="23">IF(BL27="",0,BP27-BS27-BT27)</f>
        <v>0</v>
      </c>
      <c r="BV27" s="143">
        <f t="shared" ref="BV27:BV38" si="24">BP27-BS27-BT27-BU27</f>
        <v>20000</v>
      </c>
      <c r="BW27" s="124"/>
      <c r="BX27" s="130"/>
      <c r="BY27" s="139" t="str">
        <f>IF($F27&lt;BX$24,"O",IF($F27&lt;BZ$24,"N",0))</f>
        <v>O</v>
      </c>
      <c r="BZ27" s="142">
        <f>IF(BY27=0,0,IF(BY27="O",365,IF(BY27="N",BZ$24-$F27)))</f>
        <v>365</v>
      </c>
      <c r="CA27" s="142">
        <f>IF(BY27=0,0,IF(BY27="N",BZ$24-$F27,IF(BX27="",365,BZ$24-BX27)))</f>
        <v>365</v>
      </c>
      <c r="CB27" s="142">
        <f>IF(BY27="O",BV27,IF(BY27="N",$H27,IF(BY27=0,0)))</f>
        <v>20000</v>
      </c>
      <c r="CC27" s="142">
        <f t="shared" ref="CC27:CC49" si="25">IF(CB27&lt;=$Q27,0,CB27*$T27*CA27/365)</f>
        <v>0</v>
      </c>
      <c r="CD27" s="143">
        <f>CB27-CC27</f>
        <v>20000</v>
      </c>
      <c r="CE27" s="143">
        <f t="shared" ref="CE27:CE38" si="26">IF(CB27=0,0,IF(CD27&lt;=$Q27,CC27+CD27-$Q27,CC27))</f>
        <v>0</v>
      </c>
      <c r="CF27" s="143"/>
      <c r="CG27" s="143">
        <f t="shared" ref="CG27:CG40" si="27">IF(BX27="",0,CB27-CE27-CF27)</f>
        <v>0</v>
      </c>
      <c r="CH27" s="143">
        <f t="shared" ref="CH27:CH38" si="28">CB27-CE27-CF27-CG27</f>
        <v>20000</v>
      </c>
      <c r="CI27" s="124"/>
      <c r="CJ27" s="130"/>
      <c r="CK27" s="139" t="str">
        <f>IF($F27&lt;CJ$24,"O",IF($F27&lt;CL$24,"N",0))</f>
        <v>O</v>
      </c>
      <c r="CL27" s="142">
        <f>IF(CK27=0,0,IF(CK27="O",365,IF(CK27="N",CL$24-$F27)))</f>
        <v>365</v>
      </c>
      <c r="CM27" s="142">
        <f>IF(CK27=0,0,IF(CK27="N",CL$24-$F27,IF(CJ27="",365,CL$24-CJ27)))</f>
        <v>365</v>
      </c>
      <c r="CN27" s="142">
        <f>IF(CK27="O",CH27,IF(CK27="N",$H27,IF(CK27=0,0)))</f>
        <v>20000</v>
      </c>
      <c r="CO27" s="142">
        <f t="shared" ref="CO27:CO49" si="29">IF(CN27&lt;=$Q27,0,CN27*$T27*CM27/365)</f>
        <v>0</v>
      </c>
      <c r="CP27" s="143">
        <f>CN27-CO27</f>
        <v>20000</v>
      </c>
      <c r="CQ27" s="143">
        <f t="shared" ref="CQ27:CQ38" si="30">IF(CN27=0,0,IF(CP27&lt;=$Q27,CO27+CP27-$Q27,CO27))</f>
        <v>0</v>
      </c>
      <c r="CR27" s="143"/>
      <c r="CS27" s="143">
        <f t="shared" ref="CS27:CS40" si="31">IF(CJ27="",0,CN27-CQ27-CR27)</f>
        <v>0</v>
      </c>
      <c r="CT27" s="143">
        <f t="shared" ref="CT27:CT38" si="32">CN27-CQ27-CR27-CS27</f>
        <v>20000</v>
      </c>
      <c r="CU27" s="124"/>
    </row>
    <row r="28" spans="1:99" x14ac:dyDescent="0.45">
      <c r="A28" s="129" t="s">
        <v>626</v>
      </c>
      <c r="B28" s="129"/>
      <c r="C28" s="129"/>
      <c r="D28" s="129"/>
      <c r="E28" s="130">
        <v>41730</v>
      </c>
      <c r="F28" s="131">
        <v>36251</v>
      </c>
      <c r="G28" s="132">
        <v>0.1391</v>
      </c>
      <c r="H28" s="133">
        <v>1000000</v>
      </c>
      <c r="I28" s="134">
        <v>894247.50624999101</v>
      </c>
      <c r="J28" s="133">
        <v>105752.493750009</v>
      </c>
      <c r="K28" s="135">
        <f t="shared" si="0"/>
        <v>105752.493750009</v>
      </c>
      <c r="L28" s="136">
        <v>15</v>
      </c>
      <c r="M28" s="136">
        <v>12</v>
      </c>
      <c r="N28" s="137">
        <f t="shared" si="1"/>
        <v>12</v>
      </c>
      <c r="O28" s="138">
        <f t="shared" si="2"/>
        <v>50000</v>
      </c>
      <c r="P28" s="137">
        <v>20000</v>
      </c>
      <c r="Q28" s="134">
        <f t="shared" si="3"/>
        <v>20000</v>
      </c>
      <c r="R28" s="139">
        <f t="shared" si="4"/>
        <v>15.010958904109589</v>
      </c>
      <c r="S28" s="140">
        <f>IF(N28-R28&gt;0,N28-R28,0)</f>
        <v>0</v>
      </c>
      <c r="T28" s="141" t="str">
        <f t="shared" ref="T28:T49" si="33">IF(S28=0,"",1-POWER(Q28/K28,1/S28))</f>
        <v/>
      </c>
      <c r="U28" s="134">
        <f t="shared" si="5"/>
        <v>365</v>
      </c>
      <c r="V28" s="134">
        <f t="shared" si="6"/>
        <v>85752.493750009002</v>
      </c>
      <c r="W28" s="142">
        <f t="shared" si="7"/>
        <v>20000</v>
      </c>
      <c r="X28" s="142">
        <f>IF(W28&gt;=R28,V28,L28-R28)</f>
        <v>85752.493750009002</v>
      </c>
      <c r="Y28" s="142">
        <f t="shared" si="8"/>
        <v>20000</v>
      </c>
      <c r="Z28" s="142" t="str">
        <f t="shared" si="9"/>
        <v>PL or reserve</v>
      </c>
      <c r="AA28" s="124"/>
      <c r="AB28" s="142"/>
      <c r="AC28" s="139" t="str">
        <f t="shared" ref="AC28:AC49" si="34">IF($F28&lt;AB$24,"O",IF($F28&lt;AD$24,"N",0))</f>
        <v>O</v>
      </c>
      <c r="AD28" s="142">
        <f t="shared" ref="AD28:AD49" si="35">IF(AC28=0,0,365)</f>
        <v>365</v>
      </c>
      <c r="AE28" s="142">
        <f t="shared" ref="AE28:AE49" si="36">IF(AC28=0,0,IF(AC28="N",AD$24-$F28,IF(AB28="",365,AD$24-AB28)))</f>
        <v>365</v>
      </c>
      <c r="AF28" s="142">
        <f t="shared" ref="AF28:AF49" si="37">IF(AC28="O",Y28,IF(AC28="N",$H28,IF(AC28=0,0)))</f>
        <v>20000</v>
      </c>
      <c r="AG28" s="142">
        <f t="shared" si="10"/>
        <v>0</v>
      </c>
      <c r="AH28" s="143">
        <f t="shared" ref="AH28:AH49" si="38">AF28-AG28</f>
        <v>20000</v>
      </c>
      <c r="AI28" s="143">
        <f t="shared" ref="AI28:AI44" si="39">IF(AH28&lt;=$Q28,AG28+AH28-$Q28,AG28)</f>
        <v>0</v>
      </c>
      <c r="AJ28" s="143"/>
      <c r="AK28" s="143">
        <f t="shared" si="11"/>
        <v>0</v>
      </c>
      <c r="AL28" s="143">
        <f t="shared" si="12"/>
        <v>20000</v>
      </c>
      <c r="AM28" s="124"/>
      <c r="AN28" s="142"/>
      <c r="AO28" s="139" t="str">
        <f t="shared" ref="AO28:AO49" si="40">IF($F28&lt;AN$24,"O",IF($F28&lt;AP$24,"N",0))</f>
        <v>O</v>
      </c>
      <c r="AP28" s="142">
        <f t="shared" ref="AP28:AP49" si="41">IF(AO28=0,0,IF(AO28="O",365,IF(AO28="N",AP$24-$F28)))</f>
        <v>365</v>
      </c>
      <c r="AQ28" s="142">
        <f t="shared" ref="AQ28:AQ49" si="42">IF(AO28=0,0,IF(AO28="N",AP$24-$F28,IF(AN28="",365,AP$24-AN28)))</f>
        <v>365</v>
      </c>
      <c r="AR28" s="142">
        <f t="shared" ref="AR28:AR49" si="43">IF(AO28="O",AL28,IF(AO28="N",$H28,IF(AO28=0,0)))</f>
        <v>20000</v>
      </c>
      <c r="AS28" s="142">
        <f t="shared" si="13"/>
        <v>0</v>
      </c>
      <c r="AT28" s="143">
        <f t="shared" ref="AT28:AT49" si="44">AR28-AS28</f>
        <v>20000</v>
      </c>
      <c r="AU28" s="143">
        <f t="shared" si="14"/>
        <v>0</v>
      </c>
      <c r="AV28" s="143"/>
      <c r="AW28" s="143">
        <f t="shared" si="15"/>
        <v>0</v>
      </c>
      <c r="AX28" s="143">
        <f t="shared" si="16"/>
        <v>20000</v>
      </c>
      <c r="AY28" s="124"/>
      <c r="AZ28" s="142"/>
      <c r="BA28" s="139" t="str">
        <f t="shared" ref="BA28:BA49" si="45">IF($F28&lt;AZ$24,"O",IF($F28&lt;BB$24,"N",0))</f>
        <v>O</v>
      </c>
      <c r="BB28" s="142">
        <f t="shared" ref="BB28:BB49" si="46">IF(BA28=0,0,IF(BA28="O",365,IF(BA28="N",BB$24-$F28)))</f>
        <v>365</v>
      </c>
      <c r="BC28" s="142">
        <f t="shared" ref="BC28:BC49" si="47">IF(BA28=0,0,IF(BA28="N",BB$24-$F28,IF(AZ28="",365,BB$24-AZ28)))</f>
        <v>365</v>
      </c>
      <c r="BD28" s="142">
        <f t="shared" ref="BD28:BD49" si="48">IF(BA28="O",AX28,IF(BA28="N",$H28,IF(BA28=0,0)))</f>
        <v>20000</v>
      </c>
      <c r="BE28" s="142">
        <f t="shared" si="17"/>
        <v>0</v>
      </c>
      <c r="BF28" s="143">
        <f t="shared" ref="BF28:BF49" si="49">BD28-BE28</f>
        <v>20000</v>
      </c>
      <c r="BG28" s="143">
        <f t="shared" si="18"/>
        <v>0</v>
      </c>
      <c r="BH28" s="143"/>
      <c r="BI28" s="143">
        <f t="shared" si="19"/>
        <v>0</v>
      </c>
      <c r="BJ28" s="143">
        <f t="shared" si="20"/>
        <v>20000</v>
      </c>
      <c r="BK28" s="124"/>
      <c r="BL28" s="142"/>
      <c r="BM28" s="139" t="str">
        <f t="shared" ref="BM28:BM49" si="50">IF($F28&lt;BL$24,"O",IF($F28&lt;BN$24,"N",0))</f>
        <v>O</v>
      </c>
      <c r="BN28" s="142">
        <f t="shared" ref="BN28:BN49" si="51">IF(BM28=0,0,IF(BM28="O",365,IF(BM28="N",BN$24-$F28)))</f>
        <v>365</v>
      </c>
      <c r="BO28" s="142">
        <f t="shared" ref="BO28:BO49" si="52">IF(BM28=0,0,IF(BM28="N",BN$24-$F28,IF(BL28="",365,BN$24-BL28)))</f>
        <v>365</v>
      </c>
      <c r="BP28" s="142">
        <f t="shared" ref="BP28:BP49" si="53">IF(BM28="O",BJ28,IF(BM28="N",$H28,IF(BM28=0,0)))</f>
        <v>20000</v>
      </c>
      <c r="BQ28" s="142">
        <f t="shared" si="21"/>
        <v>0</v>
      </c>
      <c r="BR28" s="143">
        <f t="shared" ref="BR28:BR49" si="54">BP28-BQ28</f>
        <v>20000</v>
      </c>
      <c r="BS28" s="143">
        <f t="shared" si="22"/>
        <v>0</v>
      </c>
      <c r="BT28" s="143"/>
      <c r="BU28" s="143">
        <f t="shared" si="23"/>
        <v>0</v>
      </c>
      <c r="BV28" s="143">
        <f t="shared" si="24"/>
        <v>20000</v>
      </c>
      <c r="BW28" s="124"/>
      <c r="BX28" s="142"/>
      <c r="BY28" s="139" t="str">
        <f t="shared" ref="BY28:BY49" si="55">IF($F28&lt;BX$24,"O",IF($F28&lt;BZ$24,"N",0))</f>
        <v>O</v>
      </c>
      <c r="BZ28" s="142">
        <f t="shared" ref="BZ28:BZ49" si="56">IF(BY28=0,0,IF(BY28="O",365,IF(BY28="N",BZ$24-$F28)))</f>
        <v>365</v>
      </c>
      <c r="CA28" s="142">
        <f t="shared" ref="CA28:CA49" si="57">IF(BY28=0,0,IF(BY28="N",BZ$24-$F28,IF(BX28="",365,BZ$24-BX28)))</f>
        <v>365</v>
      </c>
      <c r="CB28" s="142">
        <f t="shared" ref="CB28:CB49" si="58">IF(BY28="O",BV28,IF(BY28="N",$H28,IF(BY28=0,0)))</f>
        <v>20000</v>
      </c>
      <c r="CC28" s="142">
        <f t="shared" si="25"/>
        <v>0</v>
      </c>
      <c r="CD28" s="143">
        <f t="shared" ref="CD28:CD49" si="59">CB28-CC28</f>
        <v>20000</v>
      </c>
      <c r="CE28" s="143">
        <f t="shared" si="26"/>
        <v>0</v>
      </c>
      <c r="CF28" s="143"/>
      <c r="CG28" s="143">
        <f t="shared" si="27"/>
        <v>0</v>
      </c>
      <c r="CH28" s="143">
        <f t="shared" si="28"/>
        <v>20000</v>
      </c>
      <c r="CI28" s="124"/>
      <c r="CJ28" s="142"/>
      <c r="CK28" s="139" t="str">
        <f t="shared" ref="CK28:CK49" si="60">IF($F28&lt;CJ$24,"O",IF($F28&lt;CL$24,"N",0))</f>
        <v>O</v>
      </c>
      <c r="CL28" s="142">
        <f t="shared" ref="CL28:CL49" si="61">IF(CK28=0,0,IF(CK28="O",365,IF(CK28="N",CL$24-$F28)))</f>
        <v>365</v>
      </c>
      <c r="CM28" s="142">
        <f t="shared" ref="CM28:CM49" si="62">IF(CK28=0,0,IF(CK28="N",CL$24-$F28,IF(CJ28="",365,CL$24-CJ28)))</f>
        <v>365</v>
      </c>
      <c r="CN28" s="142">
        <f t="shared" ref="CN28:CN49" si="63">IF(CK28="O",CH28,IF(CK28="N",$H28,IF(CK28=0,0)))</f>
        <v>20000</v>
      </c>
      <c r="CO28" s="142">
        <f t="shared" si="29"/>
        <v>0</v>
      </c>
      <c r="CP28" s="143">
        <f t="shared" ref="CP28:CP49" si="64">CN28-CO28</f>
        <v>20000</v>
      </c>
      <c r="CQ28" s="143">
        <f t="shared" si="30"/>
        <v>0</v>
      </c>
      <c r="CR28" s="143"/>
      <c r="CS28" s="143">
        <f t="shared" si="31"/>
        <v>0</v>
      </c>
      <c r="CT28" s="143">
        <f t="shared" si="32"/>
        <v>20000</v>
      </c>
      <c r="CU28" s="124"/>
    </row>
    <row r="29" spans="1:99" x14ac:dyDescent="0.45">
      <c r="A29" s="129" t="s">
        <v>626</v>
      </c>
      <c r="B29" s="129"/>
      <c r="C29" s="129"/>
      <c r="D29" s="129"/>
      <c r="E29" s="130">
        <v>41730</v>
      </c>
      <c r="F29" s="131">
        <v>36617</v>
      </c>
      <c r="G29" s="132">
        <v>0.1391</v>
      </c>
      <c r="H29" s="133">
        <v>1000000</v>
      </c>
      <c r="I29" s="134">
        <v>877160.53693807754</v>
      </c>
      <c r="J29" s="133">
        <v>122839.4630619224</v>
      </c>
      <c r="K29" s="135">
        <f t="shared" si="0"/>
        <v>122839.4630619224</v>
      </c>
      <c r="L29" s="136">
        <v>15</v>
      </c>
      <c r="M29" s="136">
        <v>12</v>
      </c>
      <c r="N29" s="137">
        <f t="shared" si="1"/>
        <v>12</v>
      </c>
      <c r="O29" s="138">
        <f t="shared" si="2"/>
        <v>50000</v>
      </c>
      <c r="P29" s="137">
        <v>20000</v>
      </c>
      <c r="Q29" s="134">
        <f t="shared" si="3"/>
        <v>20000</v>
      </c>
      <c r="R29" s="139">
        <f t="shared" si="4"/>
        <v>14.008219178082191</v>
      </c>
      <c r="S29" s="140">
        <f>IF(N29-R29&gt;0,N29-R29,0)</f>
        <v>0</v>
      </c>
      <c r="T29" s="141" t="str">
        <f t="shared" si="33"/>
        <v/>
      </c>
      <c r="U29" s="134">
        <f t="shared" si="5"/>
        <v>365</v>
      </c>
      <c r="V29" s="134">
        <f t="shared" si="6"/>
        <v>102839.4630619224</v>
      </c>
      <c r="W29" s="142">
        <f t="shared" si="7"/>
        <v>20000</v>
      </c>
      <c r="X29" s="142">
        <f t="shared" ref="X29:X49" si="65">IF(W29&gt;=R29,V29,L29-R29)</f>
        <v>102839.4630619224</v>
      </c>
      <c r="Y29" s="142">
        <f t="shared" si="8"/>
        <v>20000</v>
      </c>
      <c r="Z29" s="142" t="str">
        <f t="shared" si="9"/>
        <v>PL or reserve</v>
      </c>
      <c r="AA29" s="124"/>
      <c r="AB29" s="142"/>
      <c r="AC29" s="139" t="str">
        <f t="shared" si="34"/>
        <v>O</v>
      </c>
      <c r="AD29" s="142">
        <f t="shared" si="35"/>
        <v>365</v>
      </c>
      <c r="AE29" s="142">
        <f t="shared" si="36"/>
        <v>365</v>
      </c>
      <c r="AF29" s="142">
        <f t="shared" si="37"/>
        <v>20000</v>
      </c>
      <c r="AG29" s="142">
        <f t="shared" si="10"/>
        <v>0</v>
      </c>
      <c r="AH29" s="143">
        <f t="shared" si="38"/>
        <v>20000</v>
      </c>
      <c r="AI29" s="143">
        <f t="shared" si="39"/>
        <v>0</v>
      </c>
      <c r="AJ29" s="143"/>
      <c r="AK29" s="143">
        <f t="shared" si="11"/>
        <v>0</v>
      </c>
      <c r="AL29" s="143">
        <f t="shared" si="12"/>
        <v>20000</v>
      </c>
      <c r="AM29" s="124"/>
      <c r="AN29" s="142"/>
      <c r="AO29" s="139" t="str">
        <f t="shared" si="40"/>
        <v>O</v>
      </c>
      <c r="AP29" s="142">
        <f t="shared" si="41"/>
        <v>365</v>
      </c>
      <c r="AQ29" s="142">
        <f t="shared" si="42"/>
        <v>365</v>
      </c>
      <c r="AR29" s="142">
        <f t="shared" si="43"/>
        <v>20000</v>
      </c>
      <c r="AS29" s="142">
        <f t="shared" si="13"/>
        <v>0</v>
      </c>
      <c r="AT29" s="143">
        <f t="shared" si="44"/>
        <v>20000</v>
      </c>
      <c r="AU29" s="143">
        <f t="shared" si="14"/>
        <v>0</v>
      </c>
      <c r="AV29" s="143"/>
      <c r="AW29" s="143">
        <f t="shared" si="15"/>
        <v>0</v>
      </c>
      <c r="AX29" s="143">
        <f t="shared" si="16"/>
        <v>20000</v>
      </c>
      <c r="AY29" s="124"/>
      <c r="AZ29" s="142"/>
      <c r="BA29" s="139" t="str">
        <f t="shared" si="45"/>
        <v>O</v>
      </c>
      <c r="BB29" s="142">
        <f t="shared" si="46"/>
        <v>365</v>
      </c>
      <c r="BC29" s="142">
        <f t="shared" si="47"/>
        <v>365</v>
      </c>
      <c r="BD29" s="142">
        <f t="shared" si="48"/>
        <v>20000</v>
      </c>
      <c r="BE29" s="142">
        <f t="shared" si="17"/>
        <v>0</v>
      </c>
      <c r="BF29" s="143">
        <f t="shared" si="49"/>
        <v>20000</v>
      </c>
      <c r="BG29" s="143">
        <f t="shared" si="18"/>
        <v>0</v>
      </c>
      <c r="BH29" s="143"/>
      <c r="BI29" s="143">
        <f t="shared" si="19"/>
        <v>0</v>
      </c>
      <c r="BJ29" s="143">
        <f t="shared" si="20"/>
        <v>20000</v>
      </c>
      <c r="BK29" s="124"/>
      <c r="BL29" s="142"/>
      <c r="BM29" s="139" t="str">
        <f t="shared" si="50"/>
        <v>O</v>
      </c>
      <c r="BN29" s="142">
        <f t="shared" si="51"/>
        <v>365</v>
      </c>
      <c r="BO29" s="142">
        <f t="shared" si="52"/>
        <v>365</v>
      </c>
      <c r="BP29" s="142">
        <f t="shared" si="53"/>
        <v>20000</v>
      </c>
      <c r="BQ29" s="142">
        <f t="shared" si="21"/>
        <v>0</v>
      </c>
      <c r="BR29" s="143">
        <f t="shared" si="54"/>
        <v>20000</v>
      </c>
      <c r="BS29" s="143">
        <f t="shared" si="22"/>
        <v>0</v>
      </c>
      <c r="BT29" s="143"/>
      <c r="BU29" s="143">
        <f t="shared" si="23"/>
        <v>0</v>
      </c>
      <c r="BV29" s="143">
        <f t="shared" si="24"/>
        <v>20000</v>
      </c>
      <c r="BW29" s="124"/>
      <c r="BX29" s="142"/>
      <c r="BY29" s="139" t="str">
        <f t="shared" si="55"/>
        <v>O</v>
      </c>
      <c r="BZ29" s="142">
        <f t="shared" si="56"/>
        <v>365</v>
      </c>
      <c r="CA29" s="142">
        <f t="shared" si="57"/>
        <v>365</v>
      </c>
      <c r="CB29" s="142">
        <f t="shared" si="58"/>
        <v>20000</v>
      </c>
      <c r="CC29" s="142">
        <f t="shared" si="25"/>
        <v>0</v>
      </c>
      <c r="CD29" s="143">
        <f t="shared" si="59"/>
        <v>20000</v>
      </c>
      <c r="CE29" s="143">
        <f t="shared" si="26"/>
        <v>0</v>
      </c>
      <c r="CF29" s="143"/>
      <c r="CG29" s="143">
        <f t="shared" si="27"/>
        <v>0</v>
      </c>
      <c r="CH29" s="143">
        <f t="shared" si="28"/>
        <v>20000</v>
      </c>
      <c r="CI29" s="124"/>
      <c r="CJ29" s="142"/>
      <c r="CK29" s="139" t="str">
        <f t="shared" si="60"/>
        <v>O</v>
      </c>
      <c r="CL29" s="142">
        <f t="shared" si="61"/>
        <v>365</v>
      </c>
      <c r="CM29" s="142">
        <f t="shared" si="62"/>
        <v>365</v>
      </c>
      <c r="CN29" s="142">
        <f t="shared" si="63"/>
        <v>20000</v>
      </c>
      <c r="CO29" s="142">
        <f t="shared" si="29"/>
        <v>0</v>
      </c>
      <c r="CP29" s="143">
        <f t="shared" si="64"/>
        <v>20000</v>
      </c>
      <c r="CQ29" s="143">
        <f t="shared" si="30"/>
        <v>0</v>
      </c>
      <c r="CR29" s="143"/>
      <c r="CS29" s="143">
        <f t="shared" si="31"/>
        <v>0</v>
      </c>
      <c r="CT29" s="143">
        <f t="shared" si="32"/>
        <v>20000</v>
      </c>
      <c r="CU29" s="124"/>
    </row>
    <row r="30" spans="1:99" x14ac:dyDescent="0.45">
      <c r="A30" s="129" t="s">
        <v>626</v>
      </c>
      <c r="B30" s="129"/>
      <c r="C30" s="129"/>
      <c r="D30" s="129"/>
      <c r="E30" s="130">
        <v>41730</v>
      </c>
      <c r="F30" s="131">
        <v>36982</v>
      </c>
      <c r="G30" s="132">
        <v>0.1391</v>
      </c>
      <c r="H30" s="133">
        <v>1000000</v>
      </c>
      <c r="I30" s="134">
        <v>857312.73892214848</v>
      </c>
      <c r="J30" s="133">
        <v>142687.26107785155</v>
      </c>
      <c r="K30" s="135">
        <f t="shared" si="0"/>
        <v>142687.26107785155</v>
      </c>
      <c r="L30" s="136">
        <v>15</v>
      </c>
      <c r="M30" s="136">
        <v>12</v>
      </c>
      <c r="N30" s="137">
        <f t="shared" si="1"/>
        <v>12</v>
      </c>
      <c r="O30" s="138">
        <f t="shared" si="2"/>
        <v>50000</v>
      </c>
      <c r="P30" s="137">
        <v>20000</v>
      </c>
      <c r="Q30" s="134">
        <f t="shared" si="3"/>
        <v>20000</v>
      </c>
      <c r="R30" s="139">
        <f t="shared" si="4"/>
        <v>13.008219178082191</v>
      </c>
      <c r="S30" s="140">
        <f>IF(N30-R30&gt;0,N30-R30,0)</f>
        <v>0</v>
      </c>
      <c r="T30" s="141" t="str">
        <f t="shared" si="33"/>
        <v/>
      </c>
      <c r="U30" s="134">
        <f t="shared" si="5"/>
        <v>365</v>
      </c>
      <c r="V30" s="134">
        <f t="shared" si="6"/>
        <v>122687.26107785155</v>
      </c>
      <c r="W30" s="142">
        <f t="shared" si="7"/>
        <v>20000</v>
      </c>
      <c r="X30" s="142">
        <f t="shared" si="65"/>
        <v>122687.26107785155</v>
      </c>
      <c r="Y30" s="142">
        <f t="shared" si="8"/>
        <v>20000</v>
      </c>
      <c r="Z30" s="142" t="str">
        <f t="shared" si="9"/>
        <v>PL or reserve</v>
      </c>
      <c r="AA30" s="124"/>
      <c r="AB30" s="142"/>
      <c r="AC30" s="139" t="str">
        <f t="shared" si="34"/>
        <v>O</v>
      </c>
      <c r="AD30" s="142">
        <f t="shared" si="35"/>
        <v>365</v>
      </c>
      <c r="AE30" s="142">
        <f t="shared" si="36"/>
        <v>365</v>
      </c>
      <c r="AF30" s="142">
        <f t="shared" si="37"/>
        <v>20000</v>
      </c>
      <c r="AG30" s="142">
        <f t="shared" si="10"/>
        <v>0</v>
      </c>
      <c r="AH30" s="143">
        <f t="shared" si="38"/>
        <v>20000</v>
      </c>
      <c r="AI30" s="143">
        <f t="shared" si="39"/>
        <v>0</v>
      </c>
      <c r="AJ30" s="143"/>
      <c r="AK30" s="143">
        <f t="shared" si="11"/>
        <v>0</v>
      </c>
      <c r="AL30" s="143">
        <f t="shared" si="12"/>
        <v>20000</v>
      </c>
      <c r="AM30" s="124"/>
      <c r="AN30" s="142"/>
      <c r="AO30" s="139" t="str">
        <f t="shared" si="40"/>
        <v>O</v>
      </c>
      <c r="AP30" s="142">
        <f t="shared" si="41"/>
        <v>365</v>
      </c>
      <c r="AQ30" s="142">
        <f t="shared" si="42"/>
        <v>365</v>
      </c>
      <c r="AR30" s="142">
        <f t="shared" si="43"/>
        <v>20000</v>
      </c>
      <c r="AS30" s="142">
        <f t="shared" si="13"/>
        <v>0</v>
      </c>
      <c r="AT30" s="143">
        <f t="shared" si="44"/>
        <v>20000</v>
      </c>
      <c r="AU30" s="143">
        <f t="shared" si="14"/>
        <v>0</v>
      </c>
      <c r="AV30" s="143"/>
      <c r="AW30" s="143">
        <f t="shared" si="15"/>
        <v>0</v>
      </c>
      <c r="AX30" s="143">
        <f t="shared" si="16"/>
        <v>20000</v>
      </c>
      <c r="AY30" s="124"/>
      <c r="AZ30" s="142"/>
      <c r="BA30" s="139" t="str">
        <f t="shared" si="45"/>
        <v>O</v>
      </c>
      <c r="BB30" s="142">
        <f t="shared" si="46"/>
        <v>365</v>
      </c>
      <c r="BC30" s="142">
        <f t="shared" si="47"/>
        <v>365</v>
      </c>
      <c r="BD30" s="142">
        <f t="shared" si="48"/>
        <v>20000</v>
      </c>
      <c r="BE30" s="142">
        <f t="shared" si="17"/>
        <v>0</v>
      </c>
      <c r="BF30" s="143">
        <f t="shared" si="49"/>
        <v>20000</v>
      </c>
      <c r="BG30" s="143">
        <f t="shared" si="18"/>
        <v>0</v>
      </c>
      <c r="BH30" s="143"/>
      <c r="BI30" s="143">
        <f t="shared" si="19"/>
        <v>0</v>
      </c>
      <c r="BJ30" s="143">
        <f t="shared" si="20"/>
        <v>20000</v>
      </c>
      <c r="BK30" s="124"/>
      <c r="BL30" s="142"/>
      <c r="BM30" s="139" t="str">
        <f t="shared" si="50"/>
        <v>O</v>
      </c>
      <c r="BN30" s="142">
        <f t="shared" si="51"/>
        <v>365</v>
      </c>
      <c r="BO30" s="142">
        <f t="shared" si="52"/>
        <v>365</v>
      </c>
      <c r="BP30" s="142">
        <f t="shared" si="53"/>
        <v>20000</v>
      </c>
      <c r="BQ30" s="142">
        <f t="shared" si="21"/>
        <v>0</v>
      </c>
      <c r="BR30" s="143">
        <f t="shared" si="54"/>
        <v>20000</v>
      </c>
      <c r="BS30" s="143">
        <f t="shared" si="22"/>
        <v>0</v>
      </c>
      <c r="BT30" s="143"/>
      <c r="BU30" s="143">
        <f t="shared" si="23"/>
        <v>0</v>
      </c>
      <c r="BV30" s="143">
        <f t="shared" si="24"/>
        <v>20000</v>
      </c>
      <c r="BW30" s="124"/>
      <c r="BX30" s="142"/>
      <c r="BY30" s="139" t="str">
        <f t="shared" si="55"/>
        <v>O</v>
      </c>
      <c r="BZ30" s="142">
        <f t="shared" si="56"/>
        <v>365</v>
      </c>
      <c r="CA30" s="142">
        <f t="shared" si="57"/>
        <v>365</v>
      </c>
      <c r="CB30" s="142">
        <f t="shared" si="58"/>
        <v>20000</v>
      </c>
      <c r="CC30" s="142">
        <f t="shared" si="25"/>
        <v>0</v>
      </c>
      <c r="CD30" s="143">
        <f t="shared" si="59"/>
        <v>20000</v>
      </c>
      <c r="CE30" s="143">
        <f t="shared" si="26"/>
        <v>0</v>
      </c>
      <c r="CF30" s="143"/>
      <c r="CG30" s="143">
        <f t="shared" si="27"/>
        <v>0</v>
      </c>
      <c r="CH30" s="143">
        <f t="shared" si="28"/>
        <v>20000</v>
      </c>
      <c r="CI30" s="124"/>
      <c r="CJ30" s="142"/>
      <c r="CK30" s="139" t="str">
        <f t="shared" si="60"/>
        <v>O</v>
      </c>
      <c r="CL30" s="142">
        <f t="shared" si="61"/>
        <v>365</v>
      </c>
      <c r="CM30" s="142">
        <f t="shared" si="62"/>
        <v>365</v>
      </c>
      <c r="CN30" s="142">
        <f t="shared" si="63"/>
        <v>20000</v>
      </c>
      <c r="CO30" s="142">
        <f t="shared" si="29"/>
        <v>0</v>
      </c>
      <c r="CP30" s="143">
        <f t="shared" si="64"/>
        <v>20000</v>
      </c>
      <c r="CQ30" s="143">
        <f t="shared" si="30"/>
        <v>0</v>
      </c>
      <c r="CR30" s="143"/>
      <c r="CS30" s="143">
        <f t="shared" si="31"/>
        <v>0</v>
      </c>
      <c r="CT30" s="143">
        <f t="shared" si="32"/>
        <v>20000</v>
      </c>
      <c r="CU30" s="124"/>
    </row>
    <row r="31" spans="1:99" x14ac:dyDescent="0.45">
      <c r="A31" s="129" t="s">
        <v>626</v>
      </c>
      <c r="B31" s="129"/>
      <c r="C31" s="129"/>
      <c r="D31" s="129"/>
      <c r="E31" s="130">
        <v>41730</v>
      </c>
      <c r="F31" s="131">
        <v>37347</v>
      </c>
      <c r="G31" s="132">
        <v>0.1391</v>
      </c>
      <c r="H31" s="133">
        <v>1000000</v>
      </c>
      <c r="I31" s="134">
        <v>834258.0310397821</v>
      </c>
      <c r="J31" s="133">
        <v>165741.96896021787</v>
      </c>
      <c r="K31" s="135">
        <f t="shared" si="0"/>
        <v>165741.96896021787</v>
      </c>
      <c r="L31" s="136">
        <v>15</v>
      </c>
      <c r="M31" s="136">
        <v>12</v>
      </c>
      <c r="N31" s="137">
        <f t="shared" si="1"/>
        <v>12</v>
      </c>
      <c r="O31" s="138">
        <f t="shared" si="2"/>
        <v>50000</v>
      </c>
      <c r="P31" s="137">
        <v>20000</v>
      </c>
      <c r="Q31" s="134">
        <f t="shared" si="3"/>
        <v>20000</v>
      </c>
      <c r="R31" s="139">
        <f t="shared" si="4"/>
        <v>12.008219178082191</v>
      </c>
      <c r="S31" s="140">
        <f>IF(N31-R31&gt;0,N31-R31,0)</f>
        <v>0</v>
      </c>
      <c r="T31" s="141" t="str">
        <f t="shared" si="33"/>
        <v/>
      </c>
      <c r="U31" s="134">
        <f t="shared" si="5"/>
        <v>365</v>
      </c>
      <c r="V31" s="134">
        <f t="shared" si="6"/>
        <v>145741.96896021787</v>
      </c>
      <c r="W31" s="142">
        <f t="shared" si="7"/>
        <v>20000</v>
      </c>
      <c r="X31" s="142">
        <f t="shared" si="65"/>
        <v>145741.96896021787</v>
      </c>
      <c r="Y31" s="142">
        <f t="shared" si="8"/>
        <v>20000</v>
      </c>
      <c r="Z31" s="142" t="str">
        <f t="shared" si="9"/>
        <v>PL or reserve</v>
      </c>
      <c r="AA31" s="124"/>
      <c r="AB31" s="142"/>
      <c r="AC31" s="139" t="str">
        <f t="shared" si="34"/>
        <v>O</v>
      </c>
      <c r="AD31" s="142">
        <f t="shared" si="35"/>
        <v>365</v>
      </c>
      <c r="AE31" s="142">
        <f t="shared" si="36"/>
        <v>365</v>
      </c>
      <c r="AF31" s="142">
        <f t="shared" si="37"/>
        <v>20000</v>
      </c>
      <c r="AG31" s="142">
        <f t="shared" si="10"/>
        <v>0</v>
      </c>
      <c r="AH31" s="143">
        <f t="shared" si="38"/>
        <v>20000</v>
      </c>
      <c r="AI31" s="143">
        <f t="shared" si="39"/>
        <v>0</v>
      </c>
      <c r="AJ31" s="143"/>
      <c r="AK31" s="143">
        <f t="shared" si="11"/>
        <v>0</v>
      </c>
      <c r="AL31" s="143">
        <f t="shared" si="12"/>
        <v>20000</v>
      </c>
      <c r="AM31" s="124"/>
      <c r="AN31" s="142"/>
      <c r="AO31" s="139" t="str">
        <f t="shared" si="40"/>
        <v>O</v>
      </c>
      <c r="AP31" s="142">
        <f t="shared" si="41"/>
        <v>365</v>
      </c>
      <c r="AQ31" s="142">
        <f t="shared" si="42"/>
        <v>365</v>
      </c>
      <c r="AR31" s="142">
        <f t="shared" si="43"/>
        <v>20000</v>
      </c>
      <c r="AS31" s="142">
        <f t="shared" si="13"/>
        <v>0</v>
      </c>
      <c r="AT31" s="143">
        <f t="shared" si="44"/>
        <v>20000</v>
      </c>
      <c r="AU31" s="143">
        <f t="shared" si="14"/>
        <v>0</v>
      </c>
      <c r="AV31" s="143"/>
      <c r="AW31" s="143">
        <f t="shared" si="15"/>
        <v>0</v>
      </c>
      <c r="AX31" s="143">
        <f t="shared" si="16"/>
        <v>20000</v>
      </c>
      <c r="AY31" s="124"/>
      <c r="AZ31" s="142"/>
      <c r="BA31" s="139" t="str">
        <f t="shared" si="45"/>
        <v>O</v>
      </c>
      <c r="BB31" s="142">
        <f t="shared" si="46"/>
        <v>365</v>
      </c>
      <c r="BC31" s="142">
        <f t="shared" si="47"/>
        <v>365</v>
      </c>
      <c r="BD31" s="142">
        <f t="shared" si="48"/>
        <v>20000</v>
      </c>
      <c r="BE31" s="142">
        <f t="shared" si="17"/>
        <v>0</v>
      </c>
      <c r="BF31" s="143">
        <f t="shared" si="49"/>
        <v>20000</v>
      </c>
      <c r="BG31" s="143">
        <f t="shared" si="18"/>
        <v>0</v>
      </c>
      <c r="BH31" s="143"/>
      <c r="BI31" s="143">
        <f t="shared" si="19"/>
        <v>0</v>
      </c>
      <c r="BJ31" s="143">
        <f t="shared" si="20"/>
        <v>20000</v>
      </c>
      <c r="BK31" s="124"/>
      <c r="BL31" s="142"/>
      <c r="BM31" s="139" t="str">
        <f t="shared" si="50"/>
        <v>O</v>
      </c>
      <c r="BN31" s="142">
        <f t="shared" si="51"/>
        <v>365</v>
      </c>
      <c r="BO31" s="142">
        <f t="shared" si="52"/>
        <v>365</v>
      </c>
      <c r="BP31" s="142">
        <f t="shared" si="53"/>
        <v>20000</v>
      </c>
      <c r="BQ31" s="142">
        <f t="shared" si="21"/>
        <v>0</v>
      </c>
      <c r="BR31" s="143">
        <f t="shared" si="54"/>
        <v>20000</v>
      </c>
      <c r="BS31" s="143">
        <f t="shared" si="22"/>
        <v>0</v>
      </c>
      <c r="BT31" s="143"/>
      <c r="BU31" s="143">
        <f t="shared" si="23"/>
        <v>0</v>
      </c>
      <c r="BV31" s="143">
        <f t="shared" si="24"/>
        <v>20000</v>
      </c>
      <c r="BW31" s="124"/>
      <c r="BX31" s="142"/>
      <c r="BY31" s="139" t="str">
        <f t="shared" si="55"/>
        <v>O</v>
      </c>
      <c r="BZ31" s="142">
        <f t="shared" si="56"/>
        <v>365</v>
      </c>
      <c r="CA31" s="142">
        <f t="shared" si="57"/>
        <v>365</v>
      </c>
      <c r="CB31" s="142">
        <f t="shared" si="58"/>
        <v>20000</v>
      </c>
      <c r="CC31" s="142">
        <f t="shared" si="25"/>
        <v>0</v>
      </c>
      <c r="CD31" s="143">
        <f t="shared" si="59"/>
        <v>20000</v>
      </c>
      <c r="CE31" s="143">
        <f t="shared" si="26"/>
        <v>0</v>
      </c>
      <c r="CF31" s="143"/>
      <c r="CG31" s="143">
        <f t="shared" si="27"/>
        <v>0</v>
      </c>
      <c r="CH31" s="143">
        <f t="shared" si="28"/>
        <v>20000</v>
      </c>
      <c r="CI31" s="124"/>
      <c r="CJ31" s="142"/>
      <c r="CK31" s="139" t="str">
        <f t="shared" si="60"/>
        <v>O</v>
      </c>
      <c r="CL31" s="142">
        <f t="shared" si="61"/>
        <v>365</v>
      </c>
      <c r="CM31" s="142">
        <f t="shared" si="62"/>
        <v>365</v>
      </c>
      <c r="CN31" s="142">
        <f t="shared" si="63"/>
        <v>20000</v>
      </c>
      <c r="CO31" s="142">
        <f t="shared" si="29"/>
        <v>0</v>
      </c>
      <c r="CP31" s="143">
        <f t="shared" si="64"/>
        <v>20000</v>
      </c>
      <c r="CQ31" s="143">
        <f t="shared" si="30"/>
        <v>0</v>
      </c>
      <c r="CR31" s="143"/>
      <c r="CS31" s="143">
        <f t="shared" si="31"/>
        <v>0</v>
      </c>
      <c r="CT31" s="143">
        <f t="shared" si="32"/>
        <v>20000</v>
      </c>
      <c r="CU31" s="124"/>
    </row>
    <row r="32" spans="1:99" x14ac:dyDescent="0.45">
      <c r="A32" s="129" t="s">
        <v>626</v>
      </c>
      <c r="B32" s="129"/>
      <c r="C32" s="129"/>
      <c r="D32" s="129"/>
      <c r="E32" s="130">
        <v>41730</v>
      </c>
      <c r="F32" s="131">
        <v>37712</v>
      </c>
      <c r="G32" s="132">
        <v>0.1391</v>
      </c>
      <c r="H32" s="133">
        <v>1000000</v>
      </c>
      <c r="I32" s="134">
        <v>807478.2565219911</v>
      </c>
      <c r="J32" s="133">
        <v>192521.7434780089</v>
      </c>
      <c r="K32" s="135">
        <f t="shared" si="0"/>
        <v>192521.7434780089</v>
      </c>
      <c r="L32" s="136">
        <v>15</v>
      </c>
      <c r="M32" s="136">
        <v>12</v>
      </c>
      <c r="N32" s="137">
        <f t="shared" si="1"/>
        <v>12</v>
      </c>
      <c r="O32" s="138">
        <f t="shared" si="2"/>
        <v>50000</v>
      </c>
      <c r="P32" s="137">
        <v>20000</v>
      </c>
      <c r="Q32" s="134">
        <f t="shared" si="3"/>
        <v>20000</v>
      </c>
      <c r="R32" s="139">
        <f t="shared" si="4"/>
        <v>11.008219178082191</v>
      </c>
      <c r="S32" s="140">
        <f t="shared" ref="S32:S49" si="66">IF(N32-R32&gt;0,N32-R32,0)</f>
        <v>0.99178082191780881</v>
      </c>
      <c r="T32" s="141">
        <f t="shared" si="33"/>
        <v>0.89804698504002012</v>
      </c>
      <c r="U32" s="134">
        <f t="shared" si="5"/>
        <v>365</v>
      </c>
      <c r="V32" s="134">
        <f t="shared" si="6"/>
        <v>172893.57128507405</v>
      </c>
      <c r="W32" s="142">
        <f t="shared" si="7"/>
        <v>19628.172192934842</v>
      </c>
      <c r="X32" s="142">
        <f t="shared" si="65"/>
        <v>172893.57128507405</v>
      </c>
      <c r="Y32" s="142">
        <f t="shared" si="8"/>
        <v>19628.172192934842</v>
      </c>
      <c r="Z32" s="142" t="str">
        <f t="shared" si="9"/>
        <v xml:space="preserve">PL only </v>
      </c>
      <c r="AA32" s="124"/>
      <c r="AB32" s="142"/>
      <c r="AC32" s="139" t="str">
        <f t="shared" si="34"/>
        <v>O</v>
      </c>
      <c r="AD32" s="142">
        <f t="shared" si="35"/>
        <v>365</v>
      </c>
      <c r="AE32" s="142">
        <f t="shared" si="36"/>
        <v>365</v>
      </c>
      <c r="AF32" s="142">
        <f t="shared" si="37"/>
        <v>19628.172192934842</v>
      </c>
      <c r="AG32" s="142">
        <f t="shared" si="10"/>
        <v>0</v>
      </c>
      <c r="AH32" s="143">
        <f t="shared" si="38"/>
        <v>19628.172192934842</v>
      </c>
      <c r="AI32" s="143">
        <f t="shared" si="39"/>
        <v>-371.82780706515769</v>
      </c>
      <c r="AJ32" s="143"/>
      <c r="AK32" s="143">
        <f t="shared" si="11"/>
        <v>0</v>
      </c>
      <c r="AL32" s="143">
        <f t="shared" si="12"/>
        <v>20000</v>
      </c>
      <c r="AM32" s="124"/>
      <c r="AN32" s="142"/>
      <c r="AO32" s="139" t="str">
        <f t="shared" si="40"/>
        <v>O</v>
      </c>
      <c r="AP32" s="142">
        <f t="shared" si="41"/>
        <v>365</v>
      </c>
      <c r="AQ32" s="142">
        <f t="shared" si="42"/>
        <v>365</v>
      </c>
      <c r="AR32" s="142">
        <f t="shared" si="43"/>
        <v>20000</v>
      </c>
      <c r="AS32" s="142">
        <f t="shared" si="13"/>
        <v>0</v>
      </c>
      <c r="AT32" s="143">
        <f t="shared" si="44"/>
        <v>20000</v>
      </c>
      <c r="AU32" s="143">
        <f t="shared" si="14"/>
        <v>0</v>
      </c>
      <c r="AV32" s="143"/>
      <c r="AW32" s="143">
        <f t="shared" si="15"/>
        <v>0</v>
      </c>
      <c r="AX32" s="143">
        <f t="shared" si="16"/>
        <v>20000</v>
      </c>
      <c r="AY32" s="124"/>
      <c r="AZ32" s="142"/>
      <c r="BA32" s="139" t="str">
        <f t="shared" si="45"/>
        <v>O</v>
      </c>
      <c r="BB32" s="142">
        <f t="shared" si="46"/>
        <v>365</v>
      </c>
      <c r="BC32" s="142">
        <f t="shared" si="47"/>
        <v>365</v>
      </c>
      <c r="BD32" s="142">
        <f t="shared" si="48"/>
        <v>20000</v>
      </c>
      <c r="BE32" s="142">
        <f t="shared" si="17"/>
        <v>0</v>
      </c>
      <c r="BF32" s="143">
        <f t="shared" si="49"/>
        <v>20000</v>
      </c>
      <c r="BG32" s="143">
        <f t="shared" si="18"/>
        <v>0</v>
      </c>
      <c r="BH32" s="143"/>
      <c r="BI32" s="143">
        <f t="shared" si="19"/>
        <v>0</v>
      </c>
      <c r="BJ32" s="143">
        <f t="shared" si="20"/>
        <v>20000</v>
      </c>
      <c r="BK32" s="124"/>
      <c r="BL32" s="142"/>
      <c r="BM32" s="139" t="str">
        <f t="shared" si="50"/>
        <v>O</v>
      </c>
      <c r="BN32" s="142">
        <f t="shared" si="51"/>
        <v>365</v>
      </c>
      <c r="BO32" s="142">
        <f t="shared" si="52"/>
        <v>365</v>
      </c>
      <c r="BP32" s="142">
        <f t="shared" si="53"/>
        <v>20000</v>
      </c>
      <c r="BQ32" s="142">
        <f t="shared" si="21"/>
        <v>0</v>
      </c>
      <c r="BR32" s="143">
        <f t="shared" si="54"/>
        <v>20000</v>
      </c>
      <c r="BS32" s="143">
        <f t="shared" si="22"/>
        <v>0</v>
      </c>
      <c r="BT32" s="143"/>
      <c r="BU32" s="143">
        <f t="shared" si="23"/>
        <v>0</v>
      </c>
      <c r="BV32" s="143">
        <f t="shared" si="24"/>
        <v>20000</v>
      </c>
      <c r="BW32" s="124"/>
      <c r="BX32" s="142"/>
      <c r="BY32" s="139" t="str">
        <f t="shared" si="55"/>
        <v>O</v>
      </c>
      <c r="BZ32" s="142">
        <f t="shared" si="56"/>
        <v>365</v>
      </c>
      <c r="CA32" s="142">
        <f t="shared" si="57"/>
        <v>365</v>
      </c>
      <c r="CB32" s="142">
        <f t="shared" si="58"/>
        <v>20000</v>
      </c>
      <c r="CC32" s="142">
        <f t="shared" si="25"/>
        <v>0</v>
      </c>
      <c r="CD32" s="143">
        <f t="shared" si="59"/>
        <v>20000</v>
      </c>
      <c r="CE32" s="143">
        <f t="shared" si="26"/>
        <v>0</v>
      </c>
      <c r="CF32" s="143"/>
      <c r="CG32" s="143">
        <f t="shared" si="27"/>
        <v>0</v>
      </c>
      <c r="CH32" s="143">
        <f t="shared" si="28"/>
        <v>20000</v>
      </c>
      <c r="CI32" s="124"/>
      <c r="CJ32" s="142"/>
      <c r="CK32" s="139" t="str">
        <f t="shared" si="60"/>
        <v>O</v>
      </c>
      <c r="CL32" s="142">
        <f t="shared" si="61"/>
        <v>365</v>
      </c>
      <c r="CM32" s="142">
        <f t="shared" si="62"/>
        <v>365</v>
      </c>
      <c r="CN32" s="142">
        <f t="shared" si="63"/>
        <v>20000</v>
      </c>
      <c r="CO32" s="142">
        <f t="shared" si="29"/>
        <v>0</v>
      </c>
      <c r="CP32" s="143">
        <f t="shared" si="64"/>
        <v>20000</v>
      </c>
      <c r="CQ32" s="143">
        <f t="shared" si="30"/>
        <v>0</v>
      </c>
      <c r="CR32" s="143"/>
      <c r="CS32" s="143">
        <f t="shared" si="31"/>
        <v>0</v>
      </c>
      <c r="CT32" s="143">
        <f t="shared" si="32"/>
        <v>20000</v>
      </c>
      <c r="CU32" s="124"/>
    </row>
    <row r="33" spans="1:99" x14ac:dyDescent="0.45">
      <c r="A33" s="129" t="s">
        <v>626</v>
      </c>
      <c r="B33" s="129"/>
      <c r="C33" s="129"/>
      <c r="D33" s="129"/>
      <c r="E33" s="130">
        <v>41730</v>
      </c>
      <c r="F33" s="131">
        <v>38078</v>
      </c>
      <c r="G33" s="132">
        <v>0.1391</v>
      </c>
      <c r="H33" s="133">
        <v>1000000</v>
      </c>
      <c r="I33" s="134">
        <v>776371.53737018362</v>
      </c>
      <c r="J33" s="133">
        <v>223628.46262981635</v>
      </c>
      <c r="K33" s="135">
        <f t="shared" si="0"/>
        <v>223628.46262981635</v>
      </c>
      <c r="L33" s="136">
        <v>15</v>
      </c>
      <c r="M33" s="136">
        <v>12</v>
      </c>
      <c r="N33" s="137">
        <f t="shared" si="1"/>
        <v>12</v>
      </c>
      <c r="O33" s="138">
        <f t="shared" si="2"/>
        <v>50000</v>
      </c>
      <c r="P33" s="137">
        <v>20000</v>
      </c>
      <c r="Q33" s="134">
        <f t="shared" si="3"/>
        <v>20000</v>
      </c>
      <c r="R33" s="139">
        <f t="shared" si="4"/>
        <v>10.005479452054795</v>
      </c>
      <c r="S33" s="140">
        <f t="shared" si="66"/>
        <v>1.9945205479452053</v>
      </c>
      <c r="T33" s="141">
        <f t="shared" si="33"/>
        <v>0.70193484002650319</v>
      </c>
      <c r="U33" s="134">
        <f t="shared" si="5"/>
        <v>365</v>
      </c>
      <c r="V33" s="134">
        <f t="shared" si="6"/>
        <v>156972.609141433</v>
      </c>
      <c r="W33" s="142">
        <f t="shared" si="7"/>
        <v>66655.853488383349</v>
      </c>
      <c r="X33" s="142">
        <f t="shared" si="65"/>
        <v>156972.609141433</v>
      </c>
      <c r="Y33" s="142">
        <f t="shared" si="8"/>
        <v>66655.853488383349</v>
      </c>
      <c r="Z33" s="142" t="str">
        <f t="shared" si="9"/>
        <v xml:space="preserve">PL only </v>
      </c>
      <c r="AA33" s="124"/>
      <c r="AB33" s="142"/>
      <c r="AC33" s="139" t="str">
        <f t="shared" si="34"/>
        <v>O</v>
      </c>
      <c r="AD33" s="142">
        <f t="shared" si="35"/>
        <v>365</v>
      </c>
      <c r="AE33" s="142">
        <f t="shared" si="36"/>
        <v>365</v>
      </c>
      <c r="AF33" s="142">
        <f t="shared" si="37"/>
        <v>66655.853488383349</v>
      </c>
      <c r="AG33" s="142">
        <f t="shared" si="10"/>
        <v>46788.065855198402</v>
      </c>
      <c r="AH33" s="143">
        <f t="shared" si="38"/>
        <v>19867.787633184947</v>
      </c>
      <c r="AI33" s="143">
        <f t="shared" si="39"/>
        <v>46655.853488383349</v>
      </c>
      <c r="AJ33" s="143"/>
      <c r="AK33" s="143">
        <f t="shared" si="11"/>
        <v>0</v>
      </c>
      <c r="AL33" s="143">
        <f t="shared" si="12"/>
        <v>20000</v>
      </c>
      <c r="AM33" s="124"/>
      <c r="AN33" s="142"/>
      <c r="AO33" s="139" t="str">
        <f t="shared" si="40"/>
        <v>O</v>
      </c>
      <c r="AP33" s="142">
        <f t="shared" si="41"/>
        <v>365</v>
      </c>
      <c r="AQ33" s="142">
        <f t="shared" si="42"/>
        <v>365</v>
      </c>
      <c r="AR33" s="142">
        <f t="shared" si="43"/>
        <v>20000</v>
      </c>
      <c r="AS33" s="142">
        <f t="shared" si="13"/>
        <v>0</v>
      </c>
      <c r="AT33" s="143">
        <f t="shared" si="44"/>
        <v>20000</v>
      </c>
      <c r="AU33" s="143">
        <f t="shared" si="14"/>
        <v>0</v>
      </c>
      <c r="AV33" s="143"/>
      <c r="AW33" s="143">
        <f t="shared" si="15"/>
        <v>0</v>
      </c>
      <c r="AX33" s="143">
        <f t="shared" si="16"/>
        <v>20000</v>
      </c>
      <c r="AY33" s="124"/>
      <c r="AZ33" s="142"/>
      <c r="BA33" s="139" t="str">
        <f t="shared" si="45"/>
        <v>O</v>
      </c>
      <c r="BB33" s="142">
        <f t="shared" si="46"/>
        <v>365</v>
      </c>
      <c r="BC33" s="142">
        <f t="shared" si="47"/>
        <v>365</v>
      </c>
      <c r="BD33" s="142">
        <f t="shared" si="48"/>
        <v>20000</v>
      </c>
      <c r="BE33" s="142">
        <f t="shared" si="17"/>
        <v>0</v>
      </c>
      <c r="BF33" s="143">
        <f t="shared" si="49"/>
        <v>20000</v>
      </c>
      <c r="BG33" s="143">
        <f t="shared" si="18"/>
        <v>0</v>
      </c>
      <c r="BH33" s="143"/>
      <c r="BI33" s="143">
        <f t="shared" si="19"/>
        <v>0</v>
      </c>
      <c r="BJ33" s="143">
        <f t="shared" si="20"/>
        <v>20000</v>
      </c>
      <c r="BK33" s="124"/>
      <c r="BL33" s="142"/>
      <c r="BM33" s="139" t="str">
        <f t="shared" si="50"/>
        <v>O</v>
      </c>
      <c r="BN33" s="142">
        <f t="shared" si="51"/>
        <v>365</v>
      </c>
      <c r="BO33" s="142">
        <f t="shared" si="52"/>
        <v>365</v>
      </c>
      <c r="BP33" s="142">
        <f t="shared" si="53"/>
        <v>20000</v>
      </c>
      <c r="BQ33" s="142">
        <f t="shared" si="21"/>
        <v>0</v>
      </c>
      <c r="BR33" s="143">
        <f t="shared" si="54"/>
        <v>20000</v>
      </c>
      <c r="BS33" s="143">
        <f t="shared" si="22"/>
        <v>0</v>
      </c>
      <c r="BT33" s="143"/>
      <c r="BU33" s="143">
        <f t="shared" si="23"/>
        <v>0</v>
      </c>
      <c r="BV33" s="143">
        <f t="shared" si="24"/>
        <v>20000</v>
      </c>
      <c r="BW33" s="124"/>
      <c r="BX33" s="142"/>
      <c r="BY33" s="139" t="str">
        <f t="shared" si="55"/>
        <v>O</v>
      </c>
      <c r="BZ33" s="142">
        <f t="shared" si="56"/>
        <v>365</v>
      </c>
      <c r="CA33" s="142">
        <f t="shared" si="57"/>
        <v>365</v>
      </c>
      <c r="CB33" s="142">
        <f t="shared" si="58"/>
        <v>20000</v>
      </c>
      <c r="CC33" s="142">
        <f t="shared" si="25"/>
        <v>0</v>
      </c>
      <c r="CD33" s="143">
        <f t="shared" si="59"/>
        <v>20000</v>
      </c>
      <c r="CE33" s="143">
        <f t="shared" si="26"/>
        <v>0</v>
      </c>
      <c r="CF33" s="143"/>
      <c r="CG33" s="143">
        <f t="shared" si="27"/>
        <v>0</v>
      </c>
      <c r="CH33" s="143">
        <f t="shared" si="28"/>
        <v>20000</v>
      </c>
      <c r="CI33" s="124"/>
      <c r="CJ33" s="142"/>
      <c r="CK33" s="139" t="str">
        <f t="shared" si="60"/>
        <v>O</v>
      </c>
      <c r="CL33" s="142">
        <f t="shared" si="61"/>
        <v>365</v>
      </c>
      <c r="CM33" s="142">
        <f t="shared" si="62"/>
        <v>365</v>
      </c>
      <c r="CN33" s="142">
        <f t="shared" si="63"/>
        <v>20000</v>
      </c>
      <c r="CO33" s="142">
        <f t="shared" si="29"/>
        <v>0</v>
      </c>
      <c r="CP33" s="143">
        <f t="shared" si="64"/>
        <v>20000</v>
      </c>
      <c r="CQ33" s="143">
        <f t="shared" si="30"/>
        <v>0</v>
      </c>
      <c r="CR33" s="143"/>
      <c r="CS33" s="143">
        <f t="shared" si="31"/>
        <v>0</v>
      </c>
      <c r="CT33" s="143">
        <f t="shared" si="32"/>
        <v>20000</v>
      </c>
      <c r="CU33" s="124"/>
    </row>
    <row r="34" spans="1:99" x14ac:dyDescent="0.45">
      <c r="A34" s="129" t="s">
        <v>626</v>
      </c>
      <c r="B34" s="129"/>
      <c r="C34" s="129"/>
      <c r="D34" s="129"/>
      <c r="E34" s="130">
        <v>41730</v>
      </c>
      <c r="F34" s="131">
        <v>38443</v>
      </c>
      <c r="G34" s="132">
        <v>0.1391</v>
      </c>
      <c r="H34" s="133">
        <v>1000000</v>
      </c>
      <c r="I34" s="134">
        <v>740238.74709046772</v>
      </c>
      <c r="J34" s="133">
        <v>259761.25290953228</v>
      </c>
      <c r="K34" s="135">
        <f t="shared" si="0"/>
        <v>259761.25290953228</v>
      </c>
      <c r="L34" s="136">
        <v>15</v>
      </c>
      <c r="M34" s="136">
        <v>12</v>
      </c>
      <c r="N34" s="137">
        <f t="shared" si="1"/>
        <v>12</v>
      </c>
      <c r="O34" s="138">
        <f t="shared" si="2"/>
        <v>50000</v>
      </c>
      <c r="P34" s="137">
        <v>20000</v>
      </c>
      <c r="Q34" s="134">
        <f t="shared" si="3"/>
        <v>20000</v>
      </c>
      <c r="R34" s="139">
        <f t="shared" si="4"/>
        <v>9.0054794520547947</v>
      </c>
      <c r="S34" s="140">
        <f t="shared" si="66"/>
        <v>2.9945205479452053</v>
      </c>
      <c r="T34" s="141">
        <f t="shared" si="33"/>
        <v>0.57524417418806473</v>
      </c>
      <c r="U34" s="134">
        <f t="shared" si="5"/>
        <v>365</v>
      </c>
      <c r="V34" s="134">
        <f t="shared" si="6"/>
        <v>149426.14741600092</v>
      </c>
      <c r="W34" s="142">
        <f t="shared" si="7"/>
        <v>110335.10549353136</v>
      </c>
      <c r="X34" s="142">
        <f t="shared" si="65"/>
        <v>149426.14741600092</v>
      </c>
      <c r="Y34" s="142">
        <f t="shared" si="8"/>
        <v>110335.10549353136</v>
      </c>
      <c r="Z34" s="142" t="str">
        <f t="shared" si="9"/>
        <v xml:space="preserve">PL only </v>
      </c>
      <c r="AA34" s="124"/>
      <c r="AB34" s="142"/>
      <c r="AC34" s="139" t="str">
        <f t="shared" si="34"/>
        <v>O</v>
      </c>
      <c r="AD34" s="142">
        <f t="shared" si="35"/>
        <v>365</v>
      </c>
      <c r="AE34" s="142">
        <f t="shared" si="36"/>
        <v>365</v>
      </c>
      <c r="AF34" s="142">
        <f t="shared" si="37"/>
        <v>110335.10549353136</v>
      </c>
      <c r="AG34" s="142">
        <f t="shared" si="10"/>
        <v>63469.626643579453</v>
      </c>
      <c r="AH34" s="143">
        <f t="shared" si="38"/>
        <v>46865.478849951905</v>
      </c>
      <c r="AI34" s="143">
        <f t="shared" si="39"/>
        <v>63469.626643579453</v>
      </c>
      <c r="AJ34" s="143"/>
      <c r="AK34" s="143">
        <f t="shared" si="11"/>
        <v>0</v>
      </c>
      <c r="AL34" s="143">
        <f t="shared" si="12"/>
        <v>46865.478849951905</v>
      </c>
      <c r="AM34" s="124"/>
      <c r="AN34" s="142"/>
      <c r="AO34" s="139" t="str">
        <f t="shared" si="40"/>
        <v>O</v>
      </c>
      <c r="AP34" s="142">
        <f t="shared" si="41"/>
        <v>365</v>
      </c>
      <c r="AQ34" s="142">
        <f t="shared" si="42"/>
        <v>365</v>
      </c>
      <c r="AR34" s="142">
        <f t="shared" si="43"/>
        <v>46865.478849951905</v>
      </c>
      <c r="AS34" s="142">
        <f t="shared" si="13"/>
        <v>26959.093678968798</v>
      </c>
      <c r="AT34" s="143">
        <f t="shared" si="44"/>
        <v>19906.385170983107</v>
      </c>
      <c r="AU34" s="143">
        <f t="shared" si="14"/>
        <v>26865.478849951905</v>
      </c>
      <c r="AV34" s="143"/>
      <c r="AW34" s="143">
        <f t="shared" si="15"/>
        <v>0</v>
      </c>
      <c r="AX34" s="143">
        <f t="shared" si="16"/>
        <v>20000</v>
      </c>
      <c r="AY34" s="124"/>
      <c r="AZ34" s="142"/>
      <c r="BA34" s="139" t="str">
        <f t="shared" si="45"/>
        <v>O</v>
      </c>
      <c r="BB34" s="142">
        <f t="shared" si="46"/>
        <v>365</v>
      </c>
      <c r="BC34" s="142">
        <f t="shared" si="47"/>
        <v>365</v>
      </c>
      <c r="BD34" s="142">
        <f t="shared" si="48"/>
        <v>20000</v>
      </c>
      <c r="BE34" s="142">
        <f t="shared" si="17"/>
        <v>0</v>
      </c>
      <c r="BF34" s="143">
        <f t="shared" si="49"/>
        <v>20000</v>
      </c>
      <c r="BG34" s="143">
        <f t="shared" si="18"/>
        <v>0</v>
      </c>
      <c r="BH34" s="143"/>
      <c r="BI34" s="143">
        <f t="shared" si="19"/>
        <v>0</v>
      </c>
      <c r="BJ34" s="143">
        <f t="shared" si="20"/>
        <v>20000</v>
      </c>
      <c r="BK34" s="124"/>
      <c r="BL34" s="142"/>
      <c r="BM34" s="139" t="str">
        <f t="shared" si="50"/>
        <v>O</v>
      </c>
      <c r="BN34" s="142">
        <f t="shared" si="51"/>
        <v>365</v>
      </c>
      <c r="BO34" s="142">
        <f t="shared" si="52"/>
        <v>365</v>
      </c>
      <c r="BP34" s="142">
        <f t="shared" si="53"/>
        <v>20000</v>
      </c>
      <c r="BQ34" s="142">
        <f t="shared" si="21"/>
        <v>0</v>
      </c>
      <c r="BR34" s="143">
        <f t="shared" si="54"/>
        <v>20000</v>
      </c>
      <c r="BS34" s="143">
        <f t="shared" si="22"/>
        <v>0</v>
      </c>
      <c r="BT34" s="143"/>
      <c r="BU34" s="143">
        <f t="shared" si="23"/>
        <v>0</v>
      </c>
      <c r="BV34" s="143">
        <f t="shared" si="24"/>
        <v>20000</v>
      </c>
      <c r="BW34" s="124"/>
      <c r="BX34" s="142"/>
      <c r="BY34" s="139" t="str">
        <f t="shared" si="55"/>
        <v>O</v>
      </c>
      <c r="BZ34" s="142">
        <f t="shared" si="56"/>
        <v>365</v>
      </c>
      <c r="CA34" s="142">
        <f t="shared" si="57"/>
        <v>365</v>
      </c>
      <c r="CB34" s="142">
        <f t="shared" si="58"/>
        <v>20000</v>
      </c>
      <c r="CC34" s="142">
        <f t="shared" si="25"/>
        <v>0</v>
      </c>
      <c r="CD34" s="143">
        <f t="shared" si="59"/>
        <v>20000</v>
      </c>
      <c r="CE34" s="143">
        <f t="shared" si="26"/>
        <v>0</v>
      </c>
      <c r="CF34" s="143"/>
      <c r="CG34" s="143">
        <f t="shared" si="27"/>
        <v>0</v>
      </c>
      <c r="CH34" s="143">
        <f t="shared" si="28"/>
        <v>20000</v>
      </c>
      <c r="CI34" s="124"/>
      <c r="CJ34" s="142"/>
      <c r="CK34" s="139" t="str">
        <f t="shared" si="60"/>
        <v>O</v>
      </c>
      <c r="CL34" s="142">
        <f t="shared" si="61"/>
        <v>365</v>
      </c>
      <c r="CM34" s="142">
        <f t="shared" si="62"/>
        <v>365</v>
      </c>
      <c r="CN34" s="142">
        <f t="shared" si="63"/>
        <v>20000</v>
      </c>
      <c r="CO34" s="142">
        <f t="shared" si="29"/>
        <v>0</v>
      </c>
      <c r="CP34" s="143">
        <f t="shared" si="64"/>
        <v>20000</v>
      </c>
      <c r="CQ34" s="143">
        <f t="shared" si="30"/>
        <v>0</v>
      </c>
      <c r="CR34" s="143"/>
      <c r="CS34" s="143">
        <f t="shared" si="31"/>
        <v>0</v>
      </c>
      <c r="CT34" s="143">
        <f t="shared" si="32"/>
        <v>20000</v>
      </c>
      <c r="CU34" s="124"/>
    </row>
    <row r="35" spans="1:99" x14ac:dyDescent="0.45">
      <c r="A35" s="129" t="s">
        <v>626</v>
      </c>
      <c r="B35" s="129"/>
      <c r="C35" s="129"/>
      <c r="D35" s="129"/>
      <c r="E35" s="130">
        <v>41730</v>
      </c>
      <c r="F35" s="131">
        <v>38808</v>
      </c>
      <c r="G35" s="132">
        <v>0.1391</v>
      </c>
      <c r="H35" s="133">
        <v>1000000</v>
      </c>
      <c r="I35" s="134">
        <v>698267.79775870335</v>
      </c>
      <c r="J35" s="133">
        <v>301732.20224129665</v>
      </c>
      <c r="K35" s="135">
        <f t="shared" si="0"/>
        <v>301732.20224129665</v>
      </c>
      <c r="L35" s="136">
        <v>15</v>
      </c>
      <c r="M35" s="136">
        <v>12</v>
      </c>
      <c r="N35" s="137">
        <f t="shared" si="1"/>
        <v>12</v>
      </c>
      <c r="O35" s="138">
        <f t="shared" si="2"/>
        <v>50000</v>
      </c>
      <c r="P35" s="137">
        <v>20000</v>
      </c>
      <c r="Q35" s="134">
        <f t="shared" si="3"/>
        <v>20000</v>
      </c>
      <c r="R35" s="139">
        <f t="shared" si="4"/>
        <v>8.0054794520547947</v>
      </c>
      <c r="S35" s="140">
        <f t="shared" si="66"/>
        <v>3.9945205479452053</v>
      </c>
      <c r="T35" s="141">
        <f t="shared" si="33"/>
        <v>0.49307010634369364</v>
      </c>
      <c r="U35" s="134">
        <f t="shared" si="5"/>
        <v>365</v>
      </c>
      <c r="V35" s="134">
        <f t="shared" si="6"/>
        <v>148775.12904643302</v>
      </c>
      <c r="W35" s="142">
        <f t="shared" si="7"/>
        <v>152957.07319486362</v>
      </c>
      <c r="X35" s="142">
        <f t="shared" si="65"/>
        <v>148775.12904643302</v>
      </c>
      <c r="Y35" s="142">
        <f t="shared" si="8"/>
        <v>152957.07319486362</v>
      </c>
      <c r="Z35" s="142" t="str">
        <f t="shared" si="9"/>
        <v xml:space="preserve">PL only </v>
      </c>
      <c r="AA35" s="124"/>
      <c r="AB35" s="142"/>
      <c r="AC35" s="139" t="str">
        <f t="shared" si="34"/>
        <v>O</v>
      </c>
      <c r="AD35" s="142">
        <f t="shared" si="35"/>
        <v>365</v>
      </c>
      <c r="AE35" s="142">
        <f t="shared" si="36"/>
        <v>365</v>
      </c>
      <c r="AF35" s="142">
        <f t="shared" si="37"/>
        <v>152957.07319486362</v>
      </c>
      <c r="AG35" s="142">
        <f t="shared" si="10"/>
        <v>75418.56034621154</v>
      </c>
      <c r="AH35" s="143">
        <f t="shared" si="38"/>
        <v>77538.512848652084</v>
      </c>
      <c r="AI35" s="143">
        <f t="shared" si="39"/>
        <v>75418.56034621154</v>
      </c>
      <c r="AJ35" s="143"/>
      <c r="AK35" s="143">
        <f t="shared" si="11"/>
        <v>0</v>
      </c>
      <c r="AL35" s="143">
        <f t="shared" si="12"/>
        <v>77538.512848652084</v>
      </c>
      <c r="AM35" s="124"/>
      <c r="AN35" s="142"/>
      <c r="AO35" s="139" t="str">
        <f t="shared" si="40"/>
        <v>O</v>
      </c>
      <c r="AP35" s="142">
        <f t="shared" si="41"/>
        <v>365</v>
      </c>
      <c r="AQ35" s="142">
        <f t="shared" si="42"/>
        <v>365</v>
      </c>
      <c r="AR35" s="142">
        <f t="shared" si="43"/>
        <v>77538.512848652084</v>
      </c>
      <c r="AS35" s="142">
        <f t="shared" si="13"/>
        <v>38231.922776016741</v>
      </c>
      <c r="AT35" s="143">
        <f t="shared" si="44"/>
        <v>39306.590072635343</v>
      </c>
      <c r="AU35" s="143">
        <f t="shared" si="14"/>
        <v>38231.922776016741</v>
      </c>
      <c r="AV35" s="143"/>
      <c r="AW35" s="143">
        <f t="shared" si="15"/>
        <v>0</v>
      </c>
      <c r="AX35" s="143">
        <f t="shared" si="16"/>
        <v>39306.590072635343</v>
      </c>
      <c r="AY35" s="124"/>
      <c r="AZ35" s="142"/>
      <c r="BA35" s="139" t="str">
        <f t="shared" si="45"/>
        <v>O</v>
      </c>
      <c r="BB35" s="142">
        <f t="shared" si="46"/>
        <v>365</v>
      </c>
      <c r="BC35" s="142">
        <f t="shared" si="47"/>
        <v>365</v>
      </c>
      <c r="BD35" s="142">
        <f t="shared" si="48"/>
        <v>39306.590072635343</v>
      </c>
      <c r="BE35" s="142">
        <f t="shared" si="17"/>
        <v>19380.904547122282</v>
      </c>
      <c r="BF35" s="143">
        <f t="shared" si="49"/>
        <v>19925.685525513061</v>
      </c>
      <c r="BG35" s="143">
        <f t="shared" si="18"/>
        <v>19306.590072635343</v>
      </c>
      <c r="BH35" s="143"/>
      <c r="BI35" s="143">
        <f t="shared" si="19"/>
        <v>0</v>
      </c>
      <c r="BJ35" s="143">
        <f t="shared" si="20"/>
        <v>20000</v>
      </c>
      <c r="BK35" s="124"/>
      <c r="BL35" s="142"/>
      <c r="BM35" s="139" t="str">
        <f t="shared" si="50"/>
        <v>O</v>
      </c>
      <c r="BN35" s="142">
        <f t="shared" si="51"/>
        <v>365</v>
      </c>
      <c r="BO35" s="142">
        <f t="shared" si="52"/>
        <v>365</v>
      </c>
      <c r="BP35" s="142">
        <f t="shared" si="53"/>
        <v>20000</v>
      </c>
      <c r="BQ35" s="142">
        <f t="shared" si="21"/>
        <v>0</v>
      </c>
      <c r="BR35" s="143">
        <f t="shared" si="54"/>
        <v>20000</v>
      </c>
      <c r="BS35" s="143">
        <f t="shared" si="22"/>
        <v>0</v>
      </c>
      <c r="BT35" s="143"/>
      <c r="BU35" s="143">
        <f t="shared" si="23"/>
        <v>0</v>
      </c>
      <c r="BV35" s="143">
        <f t="shared" si="24"/>
        <v>20000</v>
      </c>
      <c r="BW35" s="124"/>
      <c r="BX35" s="142"/>
      <c r="BY35" s="139" t="str">
        <f t="shared" si="55"/>
        <v>O</v>
      </c>
      <c r="BZ35" s="142">
        <f t="shared" si="56"/>
        <v>365</v>
      </c>
      <c r="CA35" s="142">
        <f t="shared" si="57"/>
        <v>365</v>
      </c>
      <c r="CB35" s="142">
        <f t="shared" si="58"/>
        <v>20000</v>
      </c>
      <c r="CC35" s="142">
        <f t="shared" si="25"/>
        <v>0</v>
      </c>
      <c r="CD35" s="143">
        <f t="shared" si="59"/>
        <v>20000</v>
      </c>
      <c r="CE35" s="143">
        <f t="shared" si="26"/>
        <v>0</v>
      </c>
      <c r="CF35" s="143"/>
      <c r="CG35" s="143">
        <f t="shared" si="27"/>
        <v>0</v>
      </c>
      <c r="CH35" s="143">
        <f t="shared" si="28"/>
        <v>20000</v>
      </c>
      <c r="CI35" s="124"/>
      <c r="CJ35" s="142"/>
      <c r="CK35" s="139" t="str">
        <f t="shared" si="60"/>
        <v>O</v>
      </c>
      <c r="CL35" s="142">
        <f t="shared" si="61"/>
        <v>365</v>
      </c>
      <c r="CM35" s="142">
        <f t="shared" si="62"/>
        <v>365</v>
      </c>
      <c r="CN35" s="142">
        <f t="shared" si="63"/>
        <v>20000</v>
      </c>
      <c r="CO35" s="142">
        <f t="shared" si="29"/>
        <v>0</v>
      </c>
      <c r="CP35" s="143">
        <f t="shared" si="64"/>
        <v>20000</v>
      </c>
      <c r="CQ35" s="143">
        <f t="shared" si="30"/>
        <v>0</v>
      </c>
      <c r="CR35" s="143"/>
      <c r="CS35" s="143">
        <f t="shared" si="31"/>
        <v>0</v>
      </c>
      <c r="CT35" s="143">
        <f t="shared" si="32"/>
        <v>20000</v>
      </c>
      <c r="CU35" s="124"/>
    </row>
    <row r="36" spans="1:99" x14ac:dyDescent="0.45">
      <c r="A36" s="129" t="s">
        <v>626</v>
      </c>
      <c r="B36" s="129"/>
      <c r="C36" s="129"/>
      <c r="D36" s="129"/>
      <c r="E36" s="130">
        <v>41730</v>
      </c>
      <c r="F36" s="131">
        <v>39173</v>
      </c>
      <c r="G36" s="132">
        <v>0.1391</v>
      </c>
      <c r="H36" s="133">
        <v>1000000</v>
      </c>
      <c r="I36" s="134">
        <v>649515.3882665853</v>
      </c>
      <c r="J36" s="133">
        <v>350484.61173341464</v>
      </c>
      <c r="K36" s="135">
        <f t="shared" si="0"/>
        <v>350484.61173341464</v>
      </c>
      <c r="L36" s="136">
        <v>15</v>
      </c>
      <c r="M36" s="136">
        <v>12</v>
      </c>
      <c r="N36" s="137">
        <f t="shared" si="1"/>
        <v>12</v>
      </c>
      <c r="O36" s="138">
        <f t="shared" si="2"/>
        <v>50000</v>
      </c>
      <c r="P36" s="137">
        <v>20000</v>
      </c>
      <c r="Q36" s="134">
        <f t="shared" si="3"/>
        <v>20000</v>
      </c>
      <c r="R36" s="139">
        <f t="shared" si="4"/>
        <v>7.0054794520547947</v>
      </c>
      <c r="S36" s="140">
        <f t="shared" si="66"/>
        <v>4.9945205479452053</v>
      </c>
      <c r="T36" s="141">
        <f t="shared" si="33"/>
        <v>0.43636321275220369</v>
      </c>
      <c r="U36" s="134">
        <f t="shared" si="5"/>
        <v>365</v>
      </c>
      <c r="V36" s="134">
        <f t="shared" si="6"/>
        <v>152938.59119620151</v>
      </c>
      <c r="W36" s="142">
        <f t="shared" si="7"/>
        <v>197546.02053721313</v>
      </c>
      <c r="X36" s="142">
        <f t="shared" si="65"/>
        <v>152938.59119620151</v>
      </c>
      <c r="Y36" s="142">
        <f t="shared" si="8"/>
        <v>197546.02053721313</v>
      </c>
      <c r="Z36" s="142" t="str">
        <f t="shared" si="9"/>
        <v xml:space="preserve">PL only </v>
      </c>
      <c r="AA36" s="124"/>
      <c r="AB36" s="142"/>
      <c r="AC36" s="139" t="str">
        <f t="shared" si="34"/>
        <v>O</v>
      </c>
      <c r="AD36" s="142">
        <f t="shared" si="35"/>
        <v>365</v>
      </c>
      <c r="AE36" s="142">
        <f t="shared" si="36"/>
        <v>365</v>
      </c>
      <c r="AF36" s="142">
        <f t="shared" si="37"/>
        <v>197546.02053721313</v>
      </c>
      <c r="AG36" s="142">
        <f t="shared" si="10"/>
        <v>86201.816188031138</v>
      </c>
      <c r="AH36" s="143">
        <f t="shared" si="38"/>
        <v>111344.20434918199</v>
      </c>
      <c r="AI36" s="143">
        <f t="shared" si="39"/>
        <v>86201.816188031138</v>
      </c>
      <c r="AJ36" s="143"/>
      <c r="AK36" s="143">
        <f t="shared" si="11"/>
        <v>0</v>
      </c>
      <c r="AL36" s="143">
        <f t="shared" si="12"/>
        <v>111344.20434918199</v>
      </c>
      <c r="AM36" s="124"/>
      <c r="AN36" s="142"/>
      <c r="AO36" s="139" t="str">
        <f t="shared" si="40"/>
        <v>O</v>
      </c>
      <c r="AP36" s="142">
        <f t="shared" si="41"/>
        <v>365</v>
      </c>
      <c r="AQ36" s="142">
        <f t="shared" si="42"/>
        <v>365</v>
      </c>
      <c r="AR36" s="142">
        <f t="shared" si="43"/>
        <v>111344.20434918199</v>
      </c>
      <c r="AS36" s="142">
        <f t="shared" si="13"/>
        <v>48586.514731146948</v>
      </c>
      <c r="AT36" s="143">
        <f t="shared" si="44"/>
        <v>62757.689618035045</v>
      </c>
      <c r="AU36" s="143">
        <f t="shared" si="14"/>
        <v>48586.514731146948</v>
      </c>
      <c r="AV36" s="143"/>
      <c r="AW36" s="143">
        <f t="shared" si="15"/>
        <v>0</v>
      </c>
      <c r="AX36" s="143">
        <f t="shared" si="16"/>
        <v>62757.689618035045</v>
      </c>
      <c r="AY36" s="124"/>
      <c r="AZ36" s="142"/>
      <c r="BA36" s="139" t="str">
        <f t="shared" si="45"/>
        <v>O</v>
      </c>
      <c r="BB36" s="142">
        <f t="shared" si="46"/>
        <v>365</v>
      </c>
      <c r="BC36" s="142">
        <f t="shared" si="47"/>
        <v>365</v>
      </c>
      <c r="BD36" s="142">
        <f t="shared" si="48"/>
        <v>62757.689618035045</v>
      </c>
      <c r="BE36" s="142">
        <f t="shared" si="17"/>
        <v>27385.147066631394</v>
      </c>
      <c r="BF36" s="143">
        <f t="shared" si="49"/>
        <v>35372.542551403647</v>
      </c>
      <c r="BG36" s="143">
        <f t="shared" si="18"/>
        <v>27385.147066631394</v>
      </c>
      <c r="BH36" s="143"/>
      <c r="BI36" s="143">
        <f t="shared" si="19"/>
        <v>0</v>
      </c>
      <c r="BJ36" s="143">
        <f t="shared" si="20"/>
        <v>35372.542551403647</v>
      </c>
      <c r="BK36" s="124"/>
      <c r="BL36" s="142"/>
      <c r="BM36" s="139" t="str">
        <f t="shared" si="50"/>
        <v>O</v>
      </c>
      <c r="BN36" s="142">
        <f t="shared" si="51"/>
        <v>365</v>
      </c>
      <c r="BO36" s="142">
        <f t="shared" si="52"/>
        <v>365</v>
      </c>
      <c r="BP36" s="142">
        <f t="shared" si="53"/>
        <v>35372.542551403647</v>
      </c>
      <c r="BQ36" s="142">
        <f t="shared" si="21"/>
        <v>15435.276310944526</v>
      </c>
      <c r="BR36" s="143">
        <f t="shared" si="54"/>
        <v>19937.266240459121</v>
      </c>
      <c r="BS36" s="143">
        <f t="shared" si="22"/>
        <v>15372.542551403647</v>
      </c>
      <c r="BT36" s="143"/>
      <c r="BU36" s="143">
        <f t="shared" si="23"/>
        <v>0</v>
      </c>
      <c r="BV36" s="143">
        <f t="shared" si="24"/>
        <v>20000</v>
      </c>
      <c r="BW36" s="124"/>
      <c r="BX36" s="142"/>
      <c r="BY36" s="139" t="str">
        <f t="shared" si="55"/>
        <v>O</v>
      </c>
      <c r="BZ36" s="142">
        <f t="shared" si="56"/>
        <v>365</v>
      </c>
      <c r="CA36" s="142">
        <f t="shared" si="57"/>
        <v>365</v>
      </c>
      <c r="CB36" s="142">
        <f t="shared" si="58"/>
        <v>20000</v>
      </c>
      <c r="CC36" s="142">
        <f t="shared" si="25"/>
        <v>0</v>
      </c>
      <c r="CD36" s="143">
        <f t="shared" si="59"/>
        <v>20000</v>
      </c>
      <c r="CE36" s="143">
        <f t="shared" si="26"/>
        <v>0</v>
      </c>
      <c r="CF36" s="143"/>
      <c r="CG36" s="143">
        <f t="shared" si="27"/>
        <v>0</v>
      </c>
      <c r="CH36" s="143">
        <f t="shared" si="28"/>
        <v>20000</v>
      </c>
      <c r="CI36" s="124"/>
      <c r="CJ36" s="142"/>
      <c r="CK36" s="139" t="str">
        <f t="shared" si="60"/>
        <v>O</v>
      </c>
      <c r="CL36" s="142">
        <f t="shared" si="61"/>
        <v>365</v>
      </c>
      <c r="CM36" s="142">
        <f t="shared" si="62"/>
        <v>365</v>
      </c>
      <c r="CN36" s="142">
        <f t="shared" si="63"/>
        <v>20000</v>
      </c>
      <c r="CO36" s="142">
        <f t="shared" si="29"/>
        <v>0</v>
      </c>
      <c r="CP36" s="143">
        <f t="shared" si="64"/>
        <v>20000</v>
      </c>
      <c r="CQ36" s="143">
        <f t="shared" si="30"/>
        <v>0</v>
      </c>
      <c r="CR36" s="143"/>
      <c r="CS36" s="143">
        <f t="shared" si="31"/>
        <v>0</v>
      </c>
      <c r="CT36" s="143">
        <f t="shared" si="32"/>
        <v>20000</v>
      </c>
      <c r="CU36" s="124"/>
    </row>
    <row r="37" spans="1:99" x14ac:dyDescent="0.45">
      <c r="A37" s="129" t="s">
        <v>626</v>
      </c>
      <c r="B37" s="129"/>
      <c r="C37" s="129"/>
      <c r="D37" s="129"/>
      <c r="E37" s="130">
        <v>41730</v>
      </c>
      <c r="F37" s="131">
        <v>39539</v>
      </c>
      <c r="G37" s="132">
        <v>0.1391</v>
      </c>
      <c r="H37" s="133">
        <v>1000000</v>
      </c>
      <c r="I37" s="134">
        <v>592885.8035388377</v>
      </c>
      <c r="J37" s="133">
        <v>407114.1964611623</v>
      </c>
      <c r="K37" s="135">
        <f t="shared" si="0"/>
        <v>407114.1964611623</v>
      </c>
      <c r="L37" s="136">
        <v>15</v>
      </c>
      <c r="M37" s="136">
        <v>12</v>
      </c>
      <c r="N37" s="137">
        <f t="shared" si="1"/>
        <v>12</v>
      </c>
      <c r="O37" s="138">
        <f t="shared" si="2"/>
        <v>50000</v>
      </c>
      <c r="P37" s="137">
        <v>20000</v>
      </c>
      <c r="Q37" s="134">
        <f t="shared" si="3"/>
        <v>20000</v>
      </c>
      <c r="R37" s="139">
        <f t="shared" si="4"/>
        <v>6.0027397260273974</v>
      </c>
      <c r="S37" s="140">
        <f t="shared" si="66"/>
        <v>5.9972602739726026</v>
      </c>
      <c r="T37" s="141">
        <f t="shared" si="33"/>
        <v>0.39495735815037714</v>
      </c>
      <c r="U37" s="134">
        <f t="shared" si="5"/>
        <v>365</v>
      </c>
      <c r="V37" s="134">
        <f t="shared" si="6"/>
        <v>160792.74749981429</v>
      </c>
      <c r="W37" s="142">
        <f t="shared" si="7"/>
        <v>246321.44896134801</v>
      </c>
      <c r="X37" s="142">
        <f t="shared" si="65"/>
        <v>160792.74749981429</v>
      </c>
      <c r="Y37" s="142">
        <f t="shared" si="8"/>
        <v>246321.44896134801</v>
      </c>
      <c r="Z37" s="142" t="str">
        <f t="shared" si="9"/>
        <v xml:space="preserve">PL only </v>
      </c>
      <c r="AA37" s="124"/>
      <c r="AB37" s="142"/>
      <c r="AC37" s="139" t="str">
        <f t="shared" si="34"/>
        <v>O</v>
      </c>
      <c r="AD37" s="142">
        <f t="shared" si="35"/>
        <v>365</v>
      </c>
      <c r="AE37" s="142">
        <f t="shared" si="36"/>
        <v>365</v>
      </c>
      <c r="AF37" s="142">
        <f t="shared" si="37"/>
        <v>246321.44896134801</v>
      </c>
      <c r="AG37" s="142">
        <f t="shared" si="10"/>
        <v>97286.468737546951</v>
      </c>
      <c r="AH37" s="143">
        <f t="shared" si="38"/>
        <v>149034.98022380105</v>
      </c>
      <c r="AI37" s="143">
        <f t="shared" si="39"/>
        <v>97286.468737546951</v>
      </c>
      <c r="AJ37" s="143"/>
      <c r="AK37" s="143">
        <f t="shared" si="11"/>
        <v>0</v>
      </c>
      <c r="AL37" s="143">
        <f t="shared" si="12"/>
        <v>149034.98022380105</v>
      </c>
      <c r="AM37" s="124"/>
      <c r="AN37" s="142"/>
      <c r="AO37" s="139" t="str">
        <f t="shared" si="40"/>
        <v>O</v>
      </c>
      <c r="AP37" s="142">
        <f t="shared" si="41"/>
        <v>365</v>
      </c>
      <c r="AQ37" s="142">
        <f t="shared" si="42"/>
        <v>365</v>
      </c>
      <c r="AR37" s="142">
        <f t="shared" si="43"/>
        <v>149034.98022380105</v>
      </c>
      <c r="AS37" s="142">
        <f t="shared" si="13"/>
        <v>58862.462061186168</v>
      </c>
      <c r="AT37" s="143">
        <f t="shared" si="44"/>
        <v>90172.51816261487</v>
      </c>
      <c r="AU37" s="143">
        <f t="shared" si="14"/>
        <v>58862.462061186168</v>
      </c>
      <c r="AV37" s="143"/>
      <c r="AW37" s="143">
        <f t="shared" si="15"/>
        <v>0</v>
      </c>
      <c r="AX37" s="143">
        <f t="shared" si="16"/>
        <v>90172.51816261487</v>
      </c>
      <c r="AY37" s="124"/>
      <c r="AZ37" s="142"/>
      <c r="BA37" s="139" t="str">
        <f t="shared" si="45"/>
        <v>O</v>
      </c>
      <c r="BB37" s="142">
        <f t="shared" si="46"/>
        <v>365</v>
      </c>
      <c r="BC37" s="142">
        <f t="shared" si="47"/>
        <v>365</v>
      </c>
      <c r="BD37" s="142">
        <f t="shared" si="48"/>
        <v>90172.51816261487</v>
      </c>
      <c r="BE37" s="142">
        <f t="shared" si="17"/>
        <v>35614.299551273267</v>
      </c>
      <c r="BF37" s="143">
        <f t="shared" si="49"/>
        <v>54558.218611341603</v>
      </c>
      <c r="BG37" s="143">
        <f t="shared" si="18"/>
        <v>35614.299551273267</v>
      </c>
      <c r="BH37" s="143"/>
      <c r="BI37" s="143">
        <f t="shared" si="19"/>
        <v>0</v>
      </c>
      <c r="BJ37" s="143">
        <f t="shared" si="20"/>
        <v>54558.218611341603</v>
      </c>
      <c r="BK37" s="124"/>
      <c r="BL37" s="142"/>
      <c r="BM37" s="139" t="str">
        <f t="shared" si="50"/>
        <v>O</v>
      </c>
      <c r="BN37" s="142">
        <f t="shared" si="51"/>
        <v>365</v>
      </c>
      <c r="BO37" s="142">
        <f t="shared" si="52"/>
        <v>365</v>
      </c>
      <c r="BP37" s="142">
        <f t="shared" si="53"/>
        <v>54558.218611341603</v>
      </c>
      <c r="BQ37" s="142">
        <f t="shared" si="21"/>
        <v>21548.169888126216</v>
      </c>
      <c r="BR37" s="143">
        <f t="shared" si="54"/>
        <v>33010.048723215383</v>
      </c>
      <c r="BS37" s="143">
        <f t="shared" si="22"/>
        <v>21548.169888126216</v>
      </c>
      <c r="BT37" s="143"/>
      <c r="BU37" s="143">
        <f t="shared" si="23"/>
        <v>0</v>
      </c>
      <c r="BV37" s="143">
        <f t="shared" si="24"/>
        <v>33010.048723215383</v>
      </c>
      <c r="BW37" s="124"/>
      <c r="BX37" s="142"/>
      <c r="BY37" s="139" t="str">
        <f t="shared" si="55"/>
        <v>O</v>
      </c>
      <c r="BZ37" s="142">
        <f t="shared" si="56"/>
        <v>365</v>
      </c>
      <c r="CA37" s="142">
        <f t="shared" si="57"/>
        <v>365</v>
      </c>
      <c r="CB37" s="142">
        <f t="shared" si="58"/>
        <v>33010.048723215383</v>
      </c>
      <c r="CC37" s="142">
        <f t="shared" si="25"/>
        <v>13037.561636136377</v>
      </c>
      <c r="CD37" s="143">
        <f t="shared" si="59"/>
        <v>19972.487087079004</v>
      </c>
      <c r="CE37" s="143">
        <f t="shared" si="26"/>
        <v>13010.048723215383</v>
      </c>
      <c r="CF37" s="143"/>
      <c r="CG37" s="143">
        <f t="shared" si="27"/>
        <v>0</v>
      </c>
      <c r="CH37" s="143">
        <f t="shared" si="28"/>
        <v>20000</v>
      </c>
      <c r="CI37" s="124"/>
      <c r="CJ37" s="142"/>
      <c r="CK37" s="139" t="str">
        <f t="shared" si="60"/>
        <v>O</v>
      </c>
      <c r="CL37" s="142">
        <f t="shared" si="61"/>
        <v>365</v>
      </c>
      <c r="CM37" s="142">
        <f t="shared" si="62"/>
        <v>365</v>
      </c>
      <c r="CN37" s="142">
        <f t="shared" si="63"/>
        <v>20000</v>
      </c>
      <c r="CO37" s="142">
        <f t="shared" si="29"/>
        <v>0</v>
      </c>
      <c r="CP37" s="143">
        <f t="shared" si="64"/>
        <v>20000</v>
      </c>
      <c r="CQ37" s="143">
        <f t="shared" si="30"/>
        <v>0</v>
      </c>
      <c r="CR37" s="143"/>
      <c r="CS37" s="143">
        <f t="shared" si="31"/>
        <v>0</v>
      </c>
      <c r="CT37" s="143">
        <f t="shared" si="32"/>
        <v>20000</v>
      </c>
      <c r="CU37" s="124"/>
    </row>
    <row r="38" spans="1:99" x14ac:dyDescent="0.45">
      <c r="A38" s="129" t="s">
        <v>626</v>
      </c>
      <c r="B38" s="129"/>
      <c r="C38" s="129"/>
      <c r="D38" s="129"/>
      <c r="E38" s="130">
        <v>41730</v>
      </c>
      <c r="F38" s="131">
        <v>39904</v>
      </c>
      <c r="G38" s="132">
        <v>0.1391</v>
      </c>
      <c r="H38" s="133">
        <v>1000000</v>
      </c>
      <c r="I38" s="134">
        <v>527106.28823189414</v>
      </c>
      <c r="J38" s="133">
        <v>472893.71176810586</v>
      </c>
      <c r="K38" s="135">
        <f t="shared" si="0"/>
        <v>472893.71176810586</v>
      </c>
      <c r="L38" s="136">
        <v>15</v>
      </c>
      <c r="M38" s="136">
        <v>12</v>
      </c>
      <c r="N38" s="137">
        <f t="shared" si="1"/>
        <v>12</v>
      </c>
      <c r="O38" s="138">
        <f t="shared" si="2"/>
        <v>50000</v>
      </c>
      <c r="P38" s="137">
        <v>20000</v>
      </c>
      <c r="Q38" s="134">
        <f t="shared" si="3"/>
        <v>20000</v>
      </c>
      <c r="R38" s="139">
        <f t="shared" si="4"/>
        <v>5.0027397260273974</v>
      </c>
      <c r="S38" s="140">
        <f t="shared" si="66"/>
        <v>6.9972602739726026</v>
      </c>
      <c r="T38" s="141">
        <f t="shared" si="33"/>
        <v>0.36368009088920839</v>
      </c>
      <c r="U38" s="134">
        <f t="shared" si="5"/>
        <v>365</v>
      </c>
      <c r="V38" s="134">
        <f t="shared" si="6"/>
        <v>171982.02807675986</v>
      </c>
      <c r="W38" s="142">
        <f t="shared" si="7"/>
        <v>300911.68369134597</v>
      </c>
      <c r="X38" s="142">
        <f t="shared" si="65"/>
        <v>171982.02807675986</v>
      </c>
      <c r="Y38" s="142">
        <f t="shared" si="8"/>
        <v>300911.68369134597</v>
      </c>
      <c r="Z38" s="142" t="str">
        <f t="shared" si="9"/>
        <v xml:space="preserve">PL only </v>
      </c>
      <c r="AA38" s="124"/>
      <c r="AB38" s="142"/>
      <c r="AC38" s="139" t="str">
        <f t="shared" si="34"/>
        <v>O</v>
      </c>
      <c r="AD38" s="142">
        <f t="shared" si="35"/>
        <v>365</v>
      </c>
      <c r="AE38" s="142">
        <f t="shared" si="36"/>
        <v>365</v>
      </c>
      <c r="AF38" s="142">
        <f t="shared" si="37"/>
        <v>300911.68369134597</v>
      </c>
      <c r="AG38" s="142">
        <f t="shared" si="10"/>
        <v>109435.58847449342</v>
      </c>
      <c r="AH38" s="143">
        <f t="shared" si="38"/>
        <v>191476.09521685255</v>
      </c>
      <c r="AI38" s="143">
        <f t="shared" si="39"/>
        <v>109435.58847449342</v>
      </c>
      <c r="AJ38" s="143"/>
      <c r="AK38" s="143">
        <f t="shared" si="11"/>
        <v>0</v>
      </c>
      <c r="AL38" s="143">
        <f t="shared" si="12"/>
        <v>191476.09521685255</v>
      </c>
      <c r="AM38" s="124"/>
      <c r="AN38" s="142"/>
      <c r="AO38" s="139" t="str">
        <f t="shared" si="40"/>
        <v>O</v>
      </c>
      <c r="AP38" s="142">
        <f t="shared" si="41"/>
        <v>365</v>
      </c>
      <c r="AQ38" s="142">
        <f t="shared" si="42"/>
        <v>365</v>
      </c>
      <c r="AR38" s="142">
        <f t="shared" si="43"/>
        <v>191476.09521685255</v>
      </c>
      <c r="AS38" s="142">
        <f t="shared" si="13"/>
        <v>69636.04371157565</v>
      </c>
      <c r="AT38" s="143">
        <f t="shared" si="44"/>
        <v>121840.0515052769</v>
      </c>
      <c r="AU38" s="143">
        <f t="shared" si="14"/>
        <v>69636.04371157565</v>
      </c>
      <c r="AV38" s="143"/>
      <c r="AW38" s="143">
        <f t="shared" si="15"/>
        <v>0</v>
      </c>
      <c r="AX38" s="143">
        <f t="shared" si="16"/>
        <v>121840.0515052769</v>
      </c>
      <c r="AY38" s="124"/>
      <c r="AZ38" s="142"/>
      <c r="BA38" s="139" t="str">
        <f t="shared" si="45"/>
        <v>O</v>
      </c>
      <c r="BB38" s="142">
        <f t="shared" si="46"/>
        <v>365</v>
      </c>
      <c r="BC38" s="142">
        <f t="shared" si="47"/>
        <v>365</v>
      </c>
      <c r="BD38" s="142">
        <f t="shared" si="48"/>
        <v>121840.0515052769</v>
      </c>
      <c r="BE38" s="142">
        <f t="shared" si="17"/>
        <v>44310.801005384936</v>
      </c>
      <c r="BF38" s="143">
        <f t="shared" si="49"/>
        <v>77529.250499891961</v>
      </c>
      <c r="BG38" s="143">
        <f t="shared" si="18"/>
        <v>44310.801005384936</v>
      </c>
      <c r="BH38" s="143"/>
      <c r="BI38" s="143">
        <f t="shared" si="19"/>
        <v>0</v>
      </c>
      <c r="BJ38" s="143">
        <f t="shared" si="20"/>
        <v>77529.250499891961</v>
      </c>
      <c r="BK38" s="124"/>
      <c r="BL38" s="142"/>
      <c r="BM38" s="139" t="str">
        <f t="shared" si="50"/>
        <v>O</v>
      </c>
      <c r="BN38" s="142">
        <f t="shared" si="51"/>
        <v>365</v>
      </c>
      <c r="BO38" s="142">
        <f t="shared" si="52"/>
        <v>365</v>
      </c>
      <c r="BP38" s="142">
        <f t="shared" si="53"/>
        <v>77529.250499891961</v>
      </c>
      <c r="BQ38" s="142">
        <f t="shared" si="21"/>
        <v>28195.844868372915</v>
      </c>
      <c r="BR38" s="143">
        <f t="shared" si="54"/>
        <v>49333.405631519046</v>
      </c>
      <c r="BS38" s="143">
        <f t="shared" si="22"/>
        <v>28195.844868372915</v>
      </c>
      <c r="BT38" s="143"/>
      <c r="BU38" s="143">
        <f t="shared" si="23"/>
        <v>0</v>
      </c>
      <c r="BV38" s="143">
        <f t="shared" si="24"/>
        <v>49333.405631519046</v>
      </c>
      <c r="BW38" s="124"/>
      <c r="BX38" s="142"/>
      <c r="BY38" s="139" t="str">
        <f t="shared" si="55"/>
        <v>O</v>
      </c>
      <c r="BZ38" s="142">
        <f t="shared" si="56"/>
        <v>365</v>
      </c>
      <c r="CA38" s="142">
        <f t="shared" si="57"/>
        <v>365</v>
      </c>
      <c r="CB38" s="142">
        <f t="shared" si="58"/>
        <v>49333.405631519046</v>
      </c>
      <c r="CC38" s="142">
        <f t="shared" si="25"/>
        <v>17941.577443945032</v>
      </c>
      <c r="CD38" s="143">
        <f t="shared" si="59"/>
        <v>31391.828187574014</v>
      </c>
      <c r="CE38" s="143">
        <f t="shared" si="26"/>
        <v>17941.577443945032</v>
      </c>
      <c r="CF38" s="143"/>
      <c r="CG38" s="143">
        <f t="shared" si="27"/>
        <v>0</v>
      </c>
      <c r="CH38" s="143">
        <f t="shared" si="28"/>
        <v>31391.828187574014</v>
      </c>
      <c r="CI38" s="124"/>
      <c r="CJ38" s="142"/>
      <c r="CK38" s="139" t="str">
        <f t="shared" si="60"/>
        <v>O</v>
      </c>
      <c r="CL38" s="142">
        <f t="shared" si="61"/>
        <v>365</v>
      </c>
      <c r="CM38" s="142">
        <f t="shared" si="62"/>
        <v>365</v>
      </c>
      <c r="CN38" s="142">
        <f t="shared" si="63"/>
        <v>31391.828187574014</v>
      </c>
      <c r="CO38" s="142">
        <f t="shared" si="29"/>
        <v>11416.582928435331</v>
      </c>
      <c r="CP38" s="143">
        <f t="shared" si="64"/>
        <v>19975.245259138683</v>
      </c>
      <c r="CQ38" s="143">
        <f t="shared" si="30"/>
        <v>11391.828187574014</v>
      </c>
      <c r="CR38" s="143"/>
      <c r="CS38" s="143">
        <f t="shared" si="31"/>
        <v>0</v>
      </c>
      <c r="CT38" s="143">
        <f t="shared" si="32"/>
        <v>20000</v>
      </c>
      <c r="CU38" s="124"/>
    </row>
    <row r="39" spans="1:99" x14ac:dyDescent="0.45">
      <c r="A39" s="129" t="s">
        <v>626</v>
      </c>
      <c r="B39" s="129"/>
      <c r="C39" s="129"/>
      <c r="D39" s="129"/>
      <c r="E39" s="130">
        <v>41730</v>
      </c>
      <c r="F39" s="131">
        <v>40269</v>
      </c>
      <c r="G39" s="132">
        <v>0.1391</v>
      </c>
      <c r="H39" s="133">
        <v>1000000</v>
      </c>
      <c r="I39" s="134">
        <v>450698.44143558387</v>
      </c>
      <c r="J39" s="133">
        <v>549301.55856441613</v>
      </c>
      <c r="K39" s="135">
        <f t="shared" si="0"/>
        <v>549301.55856441613</v>
      </c>
      <c r="L39" s="136">
        <v>15</v>
      </c>
      <c r="M39" s="136">
        <v>12</v>
      </c>
      <c r="N39" s="137">
        <f t="shared" si="1"/>
        <v>12</v>
      </c>
      <c r="O39" s="138">
        <f t="shared" si="2"/>
        <v>50000</v>
      </c>
      <c r="P39" s="137">
        <v>20000</v>
      </c>
      <c r="Q39" s="134">
        <f t="shared" si="3"/>
        <v>20000</v>
      </c>
      <c r="R39" s="139">
        <f t="shared" si="4"/>
        <v>4.0027397260273974</v>
      </c>
      <c r="S39" s="140">
        <f t="shared" si="66"/>
        <v>7.9972602739726026</v>
      </c>
      <c r="T39" s="141">
        <f t="shared" si="33"/>
        <v>0.33916842941592218</v>
      </c>
      <c r="U39" s="134">
        <f t="shared" si="5"/>
        <v>365</v>
      </c>
      <c r="V39" s="134">
        <f t="shared" si="6"/>
        <v>186305.74689401122</v>
      </c>
      <c r="W39" s="142">
        <f t="shared" si="7"/>
        <v>362995.81167040492</v>
      </c>
      <c r="X39" s="142">
        <f t="shared" si="65"/>
        <v>186305.74689401122</v>
      </c>
      <c r="Y39" s="142">
        <f t="shared" si="8"/>
        <v>362995.81167040492</v>
      </c>
      <c r="Z39" s="142" t="str">
        <f t="shared" si="9"/>
        <v xml:space="preserve">PL only </v>
      </c>
      <c r="AA39" s="124"/>
      <c r="AB39" s="130">
        <v>42185</v>
      </c>
      <c r="AC39" s="139" t="str">
        <f t="shared" si="34"/>
        <v>O</v>
      </c>
      <c r="AD39" s="142">
        <f t="shared" si="35"/>
        <v>365</v>
      </c>
      <c r="AE39" s="142">
        <f t="shared" si="36"/>
        <v>275</v>
      </c>
      <c r="AF39" s="142">
        <f t="shared" si="37"/>
        <v>362995.81167040492</v>
      </c>
      <c r="AG39" s="142">
        <f t="shared" si="10"/>
        <v>92759.172097047966</v>
      </c>
      <c r="AH39" s="143">
        <f t="shared" si="38"/>
        <v>270236.63957335695</v>
      </c>
      <c r="AI39" s="143">
        <f t="shared" si="39"/>
        <v>92759.172097047966</v>
      </c>
      <c r="AJ39" s="143">
        <v>125000</v>
      </c>
      <c r="AK39" s="143">
        <f>IF(AB39="",0,AH39-AJ39)</f>
        <v>145236.63957335695</v>
      </c>
      <c r="AL39" s="143">
        <f>AF39-AI39-AJ39-AK39</f>
        <v>0</v>
      </c>
      <c r="AM39" s="124"/>
      <c r="AN39" s="130"/>
      <c r="AO39" s="139" t="str">
        <f t="shared" si="40"/>
        <v>O</v>
      </c>
      <c r="AP39" s="142">
        <f t="shared" si="41"/>
        <v>365</v>
      </c>
      <c r="AQ39" s="142">
        <f t="shared" si="42"/>
        <v>365</v>
      </c>
      <c r="AR39" s="142">
        <f t="shared" si="43"/>
        <v>0</v>
      </c>
      <c r="AS39" s="142">
        <f t="shared" si="13"/>
        <v>0</v>
      </c>
      <c r="AT39" s="143">
        <f t="shared" si="44"/>
        <v>0</v>
      </c>
      <c r="AU39" s="143">
        <f>IF(AR39=0,0,IF(AT39&lt;=$Q39,AS39+AT39-$Q39,AS39))</f>
        <v>0</v>
      </c>
      <c r="AV39" s="143">
        <v>0</v>
      </c>
      <c r="AW39" s="143">
        <f t="shared" si="15"/>
        <v>0</v>
      </c>
      <c r="AX39" s="143">
        <f>AR39-AU39-AV39-AW39</f>
        <v>0</v>
      </c>
      <c r="AY39" s="124"/>
      <c r="AZ39" s="130"/>
      <c r="BA39" s="139" t="str">
        <f t="shared" si="45"/>
        <v>O</v>
      </c>
      <c r="BB39" s="142">
        <f t="shared" si="46"/>
        <v>365</v>
      </c>
      <c r="BC39" s="142">
        <f t="shared" si="47"/>
        <v>365</v>
      </c>
      <c r="BD39" s="142">
        <f t="shared" si="48"/>
        <v>0</v>
      </c>
      <c r="BE39" s="142">
        <f t="shared" si="17"/>
        <v>0</v>
      </c>
      <c r="BF39" s="143">
        <f t="shared" si="49"/>
        <v>0</v>
      </c>
      <c r="BG39" s="143">
        <f>IF(BD39=0,0,IF(BF39&lt;=$Q39,BE39+BF39-$Q39,BE39))</f>
        <v>0</v>
      </c>
      <c r="BH39" s="143"/>
      <c r="BI39" s="143">
        <f t="shared" si="19"/>
        <v>0</v>
      </c>
      <c r="BJ39" s="143">
        <f>BD39-BG39-BH39-BI39</f>
        <v>0</v>
      </c>
      <c r="BK39" s="124"/>
      <c r="BL39" s="130"/>
      <c r="BM39" s="139" t="str">
        <f t="shared" si="50"/>
        <v>O</v>
      </c>
      <c r="BN39" s="142">
        <f t="shared" si="51"/>
        <v>365</v>
      </c>
      <c r="BO39" s="142">
        <f t="shared" si="52"/>
        <v>365</v>
      </c>
      <c r="BP39" s="142">
        <f t="shared" si="53"/>
        <v>0</v>
      </c>
      <c r="BQ39" s="142">
        <f t="shared" si="21"/>
        <v>0</v>
      </c>
      <c r="BR39" s="143">
        <f t="shared" si="54"/>
        <v>0</v>
      </c>
      <c r="BS39" s="143">
        <f>IF(BP39=0,0,IF(BR39&lt;=$Q39,BQ39+BR39-$Q39,BQ39))</f>
        <v>0</v>
      </c>
      <c r="BT39" s="143"/>
      <c r="BU39" s="143">
        <f t="shared" si="23"/>
        <v>0</v>
      </c>
      <c r="BV39" s="143">
        <f>BP39-BS39-BT39-BU39</f>
        <v>0</v>
      </c>
      <c r="BW39" s="124"/>
      <c r="BX39" s="130"/>
      <c r="BY39" s="139" t="str">
        <f t="shared" si="55"/>
        <v>O</v>
      </c>
      <c r="BZ39" s="142">
        <f t="shared" si="56"/>
        <v>365</v>
      </c>
      <c r="CA39" s="142">
        <f t="shared" si="57"/>
        <v>365</v>
      </c>
      <c r="CB39" s="142">
        <f t="shared" si="58"/>
        <v>0</v>
      </c>
      <c r="CC39" s="142">
        <f t="shared" si="25"/>
        <v>0</v>
      </c>
      <c r="CD39" s="143">
        <f t="shared" si="59"/>
        <v>0</v>
      </c>
      <c r="CE39" s="143">
        <f>IF(CB39=0,0,IF(CD39&lt;=$Q39,CC39+CD39-$Q39,CC39))</f>
        <v>0</v>
      </c>
      <c r="CF39" s="143"/>
      <c r="CG39" s="143">
        <f t="shared" si="27"/>
        <v>0</v>
      </c>
      <c r="CH39" s="143">
        <f>CB39-CE39-CF39-CG39</f>
        <v>0</v>
      </c>
      <c r="CI39" s="124"/>
      <c r="CJ39" s="130"/>
      <c r="CK39" s="139" t="str">
        <f t="shared" si="60"/>
        <v>O</v>
      </c>
      <c r="CL39" s="142">
        <f t="shared" si="61"/>
        <v>365</v>
      </c>
      <c r="CM39" s="142">
        <f t="shared" si="62"/>
        <v>365</v>
      </c>
      <c r="CN39" s="142">
        <f t="shared" si="63"/>
        <v>0</v>
      </c>
      <c r="CO39" s="142">
        <f t="shared" si="29"/>
        <v>0</v>
      </c>
      <c r="CP39" s="143">
        <f t="shared" si="64"/>
        <v>0</v>
      </c>
      <c r="CQ39" s="143">
        <f>IF(CN39=0,0,IF(CP39&lt;=$Q39,CO39+CP39-$Q39,CO39))</f>
        <v>0</v>
      </c>
      <c r="CR39" s="143"/>
      <c r="CS39" s="143">
        <f t="shared" si="31"/>
        <v>0</v>
      </c>
      <c r="CT39" s="143">
        <f>CN39-CQ39-CR39-CS39</f>
        <v>0</v>
      </c>
      <c r="CU39" s="124"/>
    </row>
    <row r="40" spans="1:99" x14ac:dyDescent="0.45">
      <c r="A40" s="129" t="s">
        <v>626</v>
      </c>
      <c r="B40" s="129"/>
      <c r="C40" s="129"/>
      <c r="D40" s="129"/>
      <c r="E40" s="130">
        <v>41730</v>
      </c>
      <c r="F40" s="131">
        <v>40634</v>
      </c>
      <c r="G40" s="132">
        <v>0.1391</v>
      </c>
      <c r="H40" s="133">
        <v>1000000</v>
      </c>
      <c r="I40" s="134">
        <v>361944.98947099992</v>
      </c>
      <c r="J40" s="133">
        <v>638055.01052900008</v>
      </c>
      <c r="K40" s="135">
        <f t="shared" si="0"/>
        <v>638055.01052900008</v>
      </c>
      <c r="L40" s="136">
        <v>15</v>
      </c>
      <c r="M40" s="136">
        <v>12</v>
      </c>
      <c r="N40" s="137">
        <f t="shared" si="1"/>
        <v>12</v>
      </c>
      <c r="O40" s="138">
        <f t="shared" si="2"/>
        <v>50000</v>
      </c>
      <c r="P40" s="137">
        <v>20000</v>
      </c>
      <c r="Q40" s="134">
        <f t="shared" si="3"/>
        <v>20000</v>
      </c>
      <c r="R40" s="139">
        <f t="shared" si="4"/>
        <v>3.0027397260273974</v>
      </c>
      <c r="S40" s="140">
        <f t="shared" si="66"/>
        <v>8.9972602739726035</v>
      </c>
      <c r="T40" s="141">
        <f t="shared" si="33"/>
        <v>0.3194545963146711</v>
      </c>
      <c r="U40" s="134">
        <f t="shared" si="5"/>
        <v>365</v>
      </c>
      <c r="V40" s="134">
        <f t="shared" si="6"/>
        <v>203829.60581509495</v>
      </c>
      <c r="W40" s="142">
        <f t="shared" si="7"/>
        <v>434225.40471390513</v>
      </c>
      <c r="X40" s="142">
        <f t="shared" si="65"/>
        <v>203829.60581509495</v>
      </c>
      <c r="Y40" s="142">
        <f t="shared" si="8"/>
        <v>434225.40471390513</v>
      </c>
      <c r="Z40" s="142" t="str">
        <f t="shared" si="9"/>
        <v xml:space="preserve">PL only </v>
      </c>
      <c r="AA40" s="124"/>
      <c r="AB40" s="142"/>
      <c r="AC40" s="139" t="str">
        <f t="shared" si="34"/>
        <v>O</v>
      </c>
      <c r="AD40" s="142">
        <f t="shared" si="35"/>
        <v>365</v>
      </c>
      <c r="AE40" s="142">
        <f t="shared" si="36"/>
        <v>365</v>
      </c>
      <c r="AF40" s="142">
        <f t="shared" si="37"/>
        <v>434225.40471390513</v>
      </c>
      <c r="AG40" s="142">
        <f t="shared" si="10"/>
        <v>138715.30137245526</v>
      </c>
      <c r="AH40" s="143">
        <f t="shared" si="38"/>
        <v>295510.10334144987</v>
      </c>
      <c r="AI40" s="143">
        <f t="shared" si="39"/>
        <v>138715.30137245526</v>
      </c>
      <c r="AJ40" s="143"/>
      <c r="AK40" s="143">
        <f t="shared" ref="AK40:AK44" si="67">IF(AB40="",0,AH40-AI40-AJ40)</f>
        <v>0</v>
      </c>
      <c r="AL40" s="143">
        <f t="shared" ref="AL40:AL49" si="68">AF40-AI40-AJ40-AK40</f>
        <v>295510.10334144987</v>
      </c>
      <c r="AM40" s="124"/>
      <c r="AN40" s="142"/>
      <c r="AO40" s="139" t="str">
        <f t="shared" si="40"/>
        <v>O</v>
      </c>
      <c r="AP40" s="142">
        <f t="shared" si="41"/>
        <v>365</v>
      </c>
      <c r="AQ40" s="142">
        <f t="shared" si="42"/>
        <v>365</v>
      </c>
      <c r="AR40" s="142">
        <f t="shared" si="43"/>
        <v>295510.10334144987</v>
      </c>
      <c r="AS40" s="142">
        <f t="shared" si="13"/>
        <v>94402.060769849602</v>
      </c>
      <c r="AT40" s="143">
        <f t="shared" si="44"/>
        <v>201108.04257160026</v>
      </c>
      <c r="AU40" s="143">
        <f t="shared" ref="AU40:AU44" si="69">IF(AR40=0,0,IF(AT40&lt;=$Q40,AS40+AT40-$Q40,AS40))</f>
        <v>94402.060769849602</v>
      </c>
      <c r="AV40" s="143"/>
      <c r="AW40" s="143">
        <f t="shared" si="15"/>
        <v>0</v>
      </c>
      <c r="AX40" s="143">
        <f t="shared" ref="AX40:AX49" si="70">AR40-AU40-AV40-AW40</f>
        <v>201108.04257160026</v>
      </c>
      <c r="AY40" s="124"/>
      <c r="AZ40" s="142"/>
      <c r="BA40" s="139" t="str">
        <f t="shared" si="45"/>
        <v>O</v>
      </c>
      <c r="BB40" s="142">
        <f t="shared" si="46"/>
        <v>365</v>
      </c>
      <c r="BC40" s="142">
        <f t="shared" si="47"/>
        <v>365</v>
      </c>
      <c r="BD40" s="142">
        <f t="shared" si="48"/>
        <v>201108.04257160026</v>
      </c>
      <c r="BE40" s="142">
        <f t="shared" si="17"/>
        <v>64244.888555344252</v>
      </c>
      <c r="BF40" s="143">
        <f t="shared" si="49"/>
        <v>136863.15401625601</v>
      </c>
      <c r="BG40" s="143">
        <f t="shared" ref="BG40:BG44" si="71">IF(BD40=0,0,IF(BF40&lt;=$Q40,BE40+BF40-$Q40,BE40))</f>
        <v>64244.888555344252</v>
      </c>
      <c r="BH40" s="143"/>
      <c r="BI40" s="143">
        <f t="shared" si="19"/>
        <v>0</v>
      </c>
      <c r="BJ40" s="143">
        <f t="shared" ref="BJ40" si="72">BD40-BG40-BH40-BI40</f>
        <v>136863.15401625601</v>
      </c>
      <c r="BK40" s="124"/>
      <c r="BL40" s="142"/>
      <c r="BM40" s="139" t="str">
        <f t="shared" si="50"/>
        <v>O</v>
      </c>
      <c r="BN40" s="142">
        <f t="shared" si="51"/>
        <v>365</v>
      </c>
      <c r="BO40" s="142">
        <f t="shared" si="52"/>
        <v>365</v>
      </c>
      <c r="BP40" s="142">
        <f t="shared" si="53"/>
        <v>136863.15401625601</v>
      </c>
      <c r="BQ40" s="142">
        <f t="shared" si="21"/>
        <v>43721.56361661572</v>
      </c>
      <c r="BR40" s="143">
        <f t="shared" si="54"/>
        <v>93141.590399640292</v>
      </c>
      <c r="BS40" s="143">
        <f t="shared" ref="BS40:BS44" si="73">IF(BP40=0,0,IF(BR40&lt;=$Q40,BQ40+BR40-$Q40,BQ40))</f>
        <v>43721.56361661572</v>
      </c>
      <c r="BT40" s="143"/>
      <c r="BU40" s="143">
        <f t="shared" si="23"/>
        <v>0</v>
      </c>
      <c r="BV40" s="143">
        <f t="shared" ref="BV40" si="74">BP40-BS40-BT40-BU40</f>
        <v>93141.590399640292</v>
      </c>
      <c r="BW40" s="124"/>
      <c r="BX40" s="142"/>
      <c r="BY40" s="139" t="str">
        <f t="shared" si="55"/>
        <v>O</v>
      </c>
      <c r="BZ40" s="142">
        <f t="shared" si="56"/>
        <v>365</v>
      </c>
      <c r="CA40" s="142">
        <f t="shared" si="57"/>
        <v>365</v>
      </c>
      <c r="CB40" s="142">
        <f t="shared" si="58"/>
        <v>93141.590399640292</v>
      </c>
      <c r="CC40" s="142">
        <f t="shared" si="25"/>
        <v>29754.509161223534</v>
      </c>
      <c r="CD40" s="143">
        <f t="shared" si="59"/>
        <v>63387.081238416758</v>
      </c>
      <c r="CE40" s="143">
        <f t="shared" ref="CE40:CE44" si="75">IF(CB40=0,0,IF(CD40&lt;=$Q40,CC40+CD40-$Q40,CC40))</f>
        <v>29754.509161223534</v>
      </c>
      <c r="CF40" s="143"/>
      <c r="CG40" s="143">
        <f t="shared" si="27"/>
        <v>0</v>
      </c>
      <c r="CH40" s="143">
        <f t="shared" ref="CH40" si="76">CB40-CE40-CF40-CG40</f>
        <v>63387.081238416758</v>
      </c>
      <c r="CI40" s="124"/>
      <c r="CJ40" s="142"/>
      <c r="CK40" s="139" t="str">
        <f t="shared" si="60"/>
        <v>O</v>
      </c>
      <c r="CL40" s="142">
        <f t="shared" si="61"/>
        <v>365</v>
      </c>
      <c r="CM40" s="142">
        <f t="shared" si="62"/>
        <v>365</v>
      </c>
      <c r="CN40" s="142">
        <f t="shared" si="63"/>
        <v>63387.081238416758</v>
      </c>
      <c r="CO40" s="142">
        <f t="shared" si="29"/>
        <v>20249.294448583689</v>
      </c>
      <c r="CP40" s="143">
        <f t="shared" si="64"/>
        <v>43137.786789833073</v>
      </c>
      <c r="CQ40" s="143">
        <f t="shared" ref="CQ40:CQ44" si="77">IF(CN40=0,0,IF(CP40&lt;=$Q40,CO40+CP40-$Q40,CO40))</f>
        <v>20249.294448583689</v>
      </c>
      <c r="CR40" s="143"/>
      <c r="CS40" s="143">
        <f t="shared" si="31"/>
        <v>0</v>
      </c>
      <c r="CT40" s="143">
        <f t="shared" ref="CT40" si="78">CN40-CQ40-CR40-CS40</f>
        <v>43137.786789833073</v>
      </c>
      <c r="CU40" s="124"/>
    </row>
    <row r="41" spans="1:99" x14ac:dyDescent="0.45">
      <c r="A41" s="129" t="s">
        <v>626</v>
      </c>
      <c r="B41" s="129"/>
      <c r="C41" s="129"/>
      <c r="D41" s="129"/>
      <c r="E41" s="130">
        <v>41730</v>
      </c>
      <c r="F41" s="131">
        <v>40999</v>
      </c>
      <c r="G41" s="132">
        <v>0.1391</v>
      </c>
      <c r="H41" s="133">
        <v>1000000</v>
      </c>
      <c r="I41" s="134">
        <v>258851.18999999994</v>
      </c>
      <c r="J41" s="133">
        <v>741148.81</v>
      </c>
      <c r="K41" s="135">
        <f t="shared" si="0"/>
        <v>741148.81</v>
      </c>
      <c r="L41" s="136">
        <v>15</v>
      </c>
      <c r="M41" s="136">
        <v>12</v>
      </c>
      <c r="N41" s="137">
        <f t="shared" si="1"/>
        <v>12</v>
      </c>
      <c r="O41" s="138">
        <f t="shared" si="2"/>
        <v>50000</v>
      </c>
      <c r="P41" s="137">
        <v>20000</v>
      </c>
      <c r="Q41" s="134">
        <f t="shared" si="3"/>
        <v>20000</v>
      </c>
      <c r="R41" s="139">
        <f t="shared" si="4"/>
        <v>2.0027397260273974</v>
      </c>
      <c r="S41" s="140">
        <f t="shared" si="66"/>
        <v>9.9972602739726035</v>
      </c>
      <c r="T41" s="141">
        <f t="shared" si="33"/>
        <v>0.30326205488287561</v>
      </c>
      <c r="U41" s="134">
        <f t="shared" si="5"/>
        <v>365</v>
      </c>
      <c r="V41" s="134">
        <f t="shared" si="6"/>
        <v>224762.31109459797</v>
      </c>
      <c r="W41" s="142">
        <f t="shared" si="7"/>
        <v>516386.49890540208</v>
      </c>
      <c r="X41" s="142">
        <f t="shared" si="65"/>
        <v>224762.31109459797</v>
      </c>
      <c r="Y41" s="142">
        <f t="shared" si="8"/>
        <v>516386.49890540208</v>
      </c>
      <c r="Z41" s="142" t="str">
        <f t="shared" si="9"/>
        <v xml:space="preserve">PL only </v>
      </c>
      <c r="AA41" s="124"/>
      <c r="AB41" s="142"/>
      <c r="AC41" s="139" t="str">
        <f t="shared" si="34"/>
        <v>O</v>
      </c>
      <c r="AD41" s="142">
        <f t="shared" si="35"/>
        <v>365</v>
      </c>
      <c r="AE41" s="142">
        <f t="shared" si="36"/>
        <v>365</v>
      </c>
      <c r="AF41" s="142">
        <f t="shared" si="37"/>
        <v>516386.49890540208</v>
      </c>
      <c r="AG41" s="142">
        <f t="shared" si="10"/>
        <v>156600.43077182604</v>
      </c>
      <c r="AH41" s="143">
        <f t="shared" si="38"/>
        <v>359786.06813357607</v>
      </c>
      <c r="AI41" s="143">
        <f t="shared" si="39"/>
        <v>156600.43077182604</v>
      </c>
      <c r="AJ41" s="143"/>
      <c r="AK41" s="143">
        <f t="shared" si="67"/>
        <v>0</v>
      </c>
      <c r="AL41" s="143">
        <f t="shared" si="68"/>
        <v>359786.06813357607</v>
      </c>
      <c r="AM41" s="124"/>
      <c r="AN41" s="130">
        <v>42551</v>
      </c>
      <c r="AO41" s="139" t="str">
        <f t="shared" si="40"/>
        <v>O</v>
      </c>
      <c r="AP41" s="142">
        <f t="shared" si="41"/>
        <v>365</v>
      </c>
      <c r="AQ41" s="142">
        <f t="shared" si="42"/>
        <v>274</v>
      </c>
      <c r="AR41" s="142">
        <f t="shared" si="43"/>
        <v>359786.06813357607</v>
      </c>
      <c r="AS41" s="142">
        <f t="shared" si="13"/>
        <v>81906.829263766267</v>
      </c>
      <c r="AT41" s="143">
        <f t="shared" si="44"/>
        <v>277879.23886980978</v>
      </c>
      <c r="AU41" s="143">
        <f t="shared" si="69"/>
        <v>81906.829263766267</v>
      </c>
      <c r="AV41" s="143">
        <v>100000</v>
      </c>
      <c r="AW41" s="143">
        <f>IF(AN41="",0,AR41-AU41-AV41)</f>
        <v>177879.23886980978</v>
      </c>
      <c r="AX41" s="143">
        <f>AR41-AU41-AV41-AW41</f>
        <v>0</v>
      </c>
      <c r="AY41" s="124"/>
      <c r="AZ41" s="130"/>
      <c r="BA41" s="139" t="str">
        <f t="shared" si="45"/>
        <v>O</v>
      </c>
      <c r="BB41" s="142">
        <f t="shared" si="46"/>
        <v>365</v>
      </c>
      <c r="BC41" s="142">
        <f t="shared" si="47"/>
        <v>365</v>
      </c>
      <c r="BD41" s="142">
        <f t="shared" si="48"/>
        <v>0</v>
      </c>
      <c r="BE41" s="142">
        <f t="shared" si="17"/>
        <v>0</v>
      </c>
      <c r="BF41" s="143">
        <f t="shared" si="49"/>
        <v>0</v>
      </c>
      <c r="BG41" s="143">
        <f t="shared" si="71"/>
        <v>0</v>
      </c>
      <c r="BH41" s="143"/>
      <c r="BI41" s="143">
        <f>IF(AZ41="",0,BD41-BG41-BH41)</f>
        <v>0</v>
      </c>
      <c r="BJ41" s="143">
        <f>BD41-BG41-BH41-BI41</f>
        <v>0</v>
      </c>
      <c r="BK41" s="124"/>
      <c r="BL41" s="130"/>
      <c r="BM41" s="139" t="str">
        <f t="shared" si="50"/>
        <v>O</v>
      </c>
      <c r="BN41" s="142">
        <f t="shared" si="51"/>
        <v>365</v>
      </c>
      <c r="BO41" s="142">
        <f t="shared" si="52"/>
        <v>365</v>
      </c>
      <c r="BP41" s="142">
        <f t="shared" si="53"/>
        <v>0</v>
      </c>
      <c r="BQ41" s="142">
        <f t="shared" si="21"/>
        <v>0</v>
      </c>
      <c r="BR41" s="143">
        <f t="shared" si="54"/>
        <v>0</v>
      </c>
      <c r="BS41" s="143">
        <f t="shared" si="73"/>
        <v>0</v>
      </c>
      <c r="BT41" s="143"/>
      <c r="BU41" s="143">
        <f>IF(BL41="",0,BP41-BS41-BT41)</f>
        <v>0</v>
      </c>
      <c r="BV41" s="143">
        <f>BP41-BS41-BT41-BU41</f>
        <v>0</v>
      </c>
      <c r="BW41" s="124"/>
      <c r="BX41" s="130"/>
      <c r="BY41" s="139" t="str">
        <f t="shared" si="55"/>
        <v>O</v>
      </c>
      <c r="BZ41" s="142">
        <f t="shared" si="56"/>
        <v>365</v>
      </c>
      <c r="CA41" s="142">
        <f t="shared" si="57"/>
        <v>365</v>
      </c>
      <c r="CB41" s="142">
        <f t="shared" si="58"/>
        <v>0</v>
      </c>
      <c r="CC41" s="142">
        <f t="shared" si="25"/>
        <v>0</v>
      </c>
      <c r="CD41" s="143">
        <f t="shared" si="59"/>
        <v>0</v>
      </c>
      <c r="CE41" s="143">
        <f t="shared" si="75"/>
        <v>0</v>
      </c>
      <c r="CF41" s="143"/>
      <c r="CG41" s="143">
        <f>IF(BX41="",0,CB41-CE41-CF41)</f>
        <v>0</v>
      </c>
      <c r="CH41" s="143">
        <f>CB41-CE41-CF41-CG41</f>
        <v>0</v>
      </c>
      <c r="CI41" s="124"/>
      <c r="CJ41" s="130"/>
      <c r="CK41" s="139" t="str">
        <f t="shared" si="60"/>
        <v>O</v>
      </c>
      <c r="CL41" s="142">
        <f t="shared" si="61"/>
        <v>365</v>
      </c>
      <c r="CM41" s="142">
        <f t="shared" si="62"/>
        <v>365</v>
      </c>
      <c r="CN41" s="142">
        <f t="shared" si="63"/>
        <v>0</v>
      </c>
      <c r="CO41" s="142">
        <f t="shared" si="29"/>
        <v>0</v>
      </c>
      <c r="CP41" s="143">
        <f t="shared" si="64"/>
        <v>0</v>
      </c>
      <c r="CQ41" s="143">
        <f t="shared" si="77"/>
        <v>0</v>
      </c>
      <c r="CR41" s="143"/>
      <c r="CS41" s="143">
        <f>IF(CJ41="",0,CN41-CQ41-CR41)</f>
        <v>0</v>
      </c>
      <c r="CT41" s="143">
        <f>CN41-CQ41-CR41-CS41</f>
        <v>0</v>
      </c>
      <c r="CU41" s="124"/>
    </row>
    <row r="42" spans="1:99" x14ac:dyDescent="0.45">
      <c r="A42" s="129" t="s">
        <v>626</v>
      </c>
      <c r="B42" s="129"/>
      <c r="C42" s="129"/>
      <c r="D42" s="129"/>
      <c r="E42" s="130">
        <v>41730</v>
      </c>
      <c r="F42" s="131">
        <v>41364</v>
      </c>
      <c r="G42" s="132">
        <v>0.1391</v>
      </c>
      <c r="H42" s="133">
        <v>1000000</v>
      </c>
      <c r="I42" s="134">
        <v>139100</v>
      </c>
      <c r="J42" s="133">
        <v>860900</v>
      </c>
      <c r="K42" s="135">
        <f t="shared" si="0"/>
        <v>860900</v>
      </c>
      <c r="L42" s="136">
        <v>15</v>
      </c>
      <c r="M42" s="136">
        <v>12</v>
      </c>
      <c r="N42" s="137">
        <f t="shared" si="1"/>
        <v>12</v>
      </c>
      <c r="O42" s="138">
        <f t="shared" si="2"/>
        <v>50000</v>
      </c>
      <c r="P42" s="137">
        <v>20000</v>
      </c>
      <c r="Q42" s="134">
        <f t="shared" si="3"/>
        <v>20000</v>
      </c>
      <c r="R42" s="139">
        <f t="shared" si="4"/>
        <v>1.0027397260273974</v>
      </c>
      <c r="S42" s="140">
        <f t="shared" si="66"/>
        <v>10.997260273972604</v>
      </c>
      <c r="T42" s="141">
        <f t="shared" si="33"/>
        <v>0.28972820922285547</v>
      </c>
      <c r="U42" s="134">
        <f t="shared" si="5"/>
        <v>365</v>
      </c>
      <c r="V42" s="134">
        <f t="shared" si="6"/>
        <v>249427.01531995623</v>
      </c>
      <c r="W42" s="142">
        <f t="shared" si="7"/>
        <v>611472.98468004377</v>
      </c>
      <c r="X42" s="142">
        <f t="shared" si="65"/>
        <v>249427.01531995623</v>
      </c>
      <c r="Y42" s="142">
        <f t="shared" si="8"/>
        <v>611472.98468004377</v>
      </c>
      <c r="Z42" s="142" t="str">
        <f t="shared" si="9"/>
        <v xml:space="preserve">PL only </v>
      </c>
      <c r="AA42" s="124"/>
      <c r="AB42" s="142"/>
      <c r="AC42" s="139" t="str">
        <f t="shared" si="34"/>
        <v>O</v>
      </c>
      <c r="AD42" s="142">
        <f t="shared" si="35"/>
        <v>365</v>
      </c>
      <c r="AE42" s="142">
        <f t="shared" si="36"/>
        <v>365</v>
      </c>
      <c r="AF42" s="142">
        <f t="shared" si="37"/>
        <v>611472.98468004377</v>
      </c>
      <c r="AG42" s="142">
        <f t="shared" si="10"/>
        <v>177160.97283950361</v>
      </c>
      <c r="AH42" s="143">
        <f t="shared" si="38"/>
        <v>434312.01184054016</v>
      </c>
      <c r="AI42" s="143">
        <f t="shared" si="39"/>
        <v>177160.97283950361</v>
      </c>
      <c r="AJ42" s="143"/>
      <c r="AK42" s="143">
        <f t="shared" si="67"/>
        <v>0</v>
      </c>
      <c r="AL42" s="143">
        <f t="shared" si="68"/>
        <v>434312.01184054016</v>
      </c>
      <c r="AM42" s="124"/>
      <c r="AN42" s="142"/>
      <c r="AO42" s="139" t="str">
        <f t="shared" si="40"/>
        <v>O</v>
      </c>
      <c r="AP42" s="142">
        <f t="shared" si="41"/>
        <v>365</v>
      </c>
      <c r="AQ42" s="142">
        <f t="shared" si="42"/>
        <v>365</v>
      </c>
      <c r="AR42" s="142">
        <f t="shared" si="43"/>
        <v>434312.01184054016</v>
      </c>
      <c r="AS42" s="142">
        <f t="shared" si="13"/>
        <v>125832.4414345353</v>
      </c>
      <c r="AT42" s="143">
        <f t="shared" si="44"/>
        <v>308479.57040600484</v>
      </c>
      <c r="AU42" s="143">
        <f t="shared" si="69"/>
        <v>125832.4414345353</v>
      </c>
      <c r="AV42" s="143"/>
      <c r="AW42" s="143">
        <f t="shared" ref="AW42:AW49" si="79">IF(AN42="",0,AR42-AU42-AV42)</f>
        <v>0</v>
      </c>
      <c r="AX42" s="143">
        <f t="shared" si="70"/>
        <v>308479.57040600484</v>
      </c>
      <c r="AY42" s="124"/>
      <c r="AZ42" s="142"/>
      <c r="BA42" s="139" t="str">
        <f t="shared" si="45"/>
        <v>O</v>
      </c>
      <c r="BB42" s="142">
        <f t="shared" si="46"/>
        <v>365</v>
      </c>
      <c r="BC42" s="142">
        <f t="shared" si="47"/>
        <v>365</v>
      </c>
      <c r="BD42" s="142">
        <f t="shared" si="48"/>
        <v>308479.57040600484</v>
      </c>
      <c r="BE42" s="142">
        <f t="shared" si="17"/>
        <v>89375.233515567539</v>
      </c>
      <c r="BF42" s="143">
        <f t="shared" si="49"/>
        <v>219104.33689043729</v>
      </c>
      <c r="BG42" s="143">
        <f t="shared" si="71"/>
        <v>89375.233515567539</v>
      </c>
      <c r="BH42" s="143"/>
      <c r="BI42" s="143">
        <f t="shared" ref="BI42:BI49" si="80">IF(AZ42="",0,BD42-BG42-BH42)</f>
        <v>0</v>
      </c>
      <c r="BJ42" s="143">
        <f t="shared" ref="BJ42:BJ49" si="81">BD42-BG42-BH42-BI42</f>
        <v>219104.33689043729</v>
      </c>
      <c r="BK42" s="124"/>
      <c r="BL42" s="142"/>
      <c r="BM42" s="139" t="str">
        <f t="shared" si="50"/>
        <v>O</v>
      </c>
      <c r="BN42" s="142">
        <f t="shared" si="51"/>
        <v>365</v>
      </c>
      <c r="BO42" s="142">
        <f t="shared" si="52"/>
        <v>365</v>
      </c>
      <c r="BP42" s="142">
        <f t="shared" si="53"/>
        <v>219104.33689043729</v>
      </c>
      <c r="BQ42" s="142">
        <f t="shared" si="21"/>
        <v>63480.707160227626</v>
      </c>
      <c r="BR42" s="143">
        <f t="shared" si="54"/>
        <v>155623.62973020965</v>
      </c>
      <c r="BS42" s="143">
        <f t="shared" si="73"/>
        <v>63480.707160227626</v>
      </c>
      <c r="BT42" s="143"/>
      <c r="BU42" s="143">
        <f t="shared" ref="BU42:BU49" si="82">IF(BL42="",0,BP42-BS42-BT42)</f>
        <v>0</v>
      </c>
      <c r="BV42" s="143">
        <f t="shared" ref="BV42:BV49" si="83">BP42-BS42-BT42-BU42</f>
        <v>155623.62973020965</v>
      </c>
      <c r="BW42" s="124"/>
      <c r="BX42" s="142"/>
      <c r="BY42" s="139" t="str">
        <f t="shared" si="55"/>
        <v>O</v>
      </c>
      <c r="BZ42" s="142">
        <f t="shared" si="56"/>
        <v>365</v>
      </c>
      <c r="CA42" s="142">
        <f t="shared" si="57"/>
        <v>365</v>
      </c>
      <c r="CB42" s="142">
        <f t="shared" si="58"/>
        <v>155623.62973020965</v>
      </c>
      <c r="CC42" s="142">
        <f t="shared" si="25"/>
        <v>45088.555554494371</v>
      </c>
      <c r="CD42" s="143">
        <f t="shared" si="59"/>
        <v>110535.07417571527</v>
      </c>
      <c r="CE42" s="143">
        <f t="shared" si="75"/>
        <v>45088.555554494371</v>
      </c>
      <c r="CF42" s="143"/>
      <c r="CG42" s="143">
        <f t="shared" ref="CG42:CG49" si="84">IF(BX42="",0,CB42-CE42-CF42)</f>
        <v>0</v>
      </c>
      <c r="CH42" s="143">
        <f t="shared" ref="CH42:CH49" si="85">CB42-CE42-CF42-CG42</f>
        <v>110535.07417571527</v>
      </c>
      <c r="CI42" s="124"/>
      <c r="CJ42" s="142"/>
      <c r="CK42" s="139" t="str">
        <f t="shared" si="60"/>
        <v>O</v>
      </c>
      <c r="CL42" s="142">
        <f t="shared" si="61"/>
        <v>365</v>
      </c>
      <c r="CM42" s="142">
        <f t="shared" si="62"/>
        <v>365</v>
      </c>
      <c r="CN42" s="142">
        <f t="shared" si="63"/>
        <v>110535.07417571527</v>
      </c>
      <c r="CO42" s="142">
        <f t="shared" si="29"/>
        <v>32025.129097245484</v>
      </c>
      <c r="CP42" s="143">
        <f t="shared" si="64"/>
        <v>78509.945078469784</v>
      </c>
      <c r="CQ42" s="143">
        <f t="shared" si="77"/>
        <v>32025.129097245484</v>
      </c>
      <c r="CR42" s="143"/>
      <c r="CS42" s="143">
        <f t="shared" ref="CS42:CS49" si="86">IF(CJ42="",0,CN42-CQ42-CR42)</f>
        <v>0</v>
      </c>
      <c r="CT42" s="143">
        <f t="shared" ref="CT42:CT49" si="87">CN42-CQ42-CR42-CS42</f>
        <v>78509.945078469784</v>
      </c>
      <c r="CU42" s="124"/>
    </row>
    <row r="43" spans="1:99" x14ac:dyDescent="0.45">
      <c r="A43" s="129" t="s">
        <v>626</v>
      </c>
      <c r="B43" s="129"/>
      <c r="C43" s="129"/>
      <c r="D43" s="129"/>
      <c r="E43" s="130"/>
      <c r="F43" s="131">
        <v>41744</v>
      </c>
      <c r="G43" s="132" t="str">
        <f t="shared" ref="G43:G49" si="88">IF(F43&lt;E43,$E$2,"")</f>
        <v/>
      </c>
      <c r="H43" s="133">
        <v>1000000</v>
      </c>
      <c r="I43" s="134"/>
      <c r="J43" s="133"/>
      <c r="K43" s="135">
        <f t="shared" si="0"/>
        <v>1000000</v>
      </c>
      <c r="L43" s="136">
        <v>13</v>
      </c>
      <c r="M43" s="136">
        <v>12</v>
      </c>
      <c r="N43" s="137">
        <f t="shared" si="1"/>
        <v>12</v>
      </c>
      <c r="O43" s="138">
        <f t="shared" si="2"/>
        <v>50000</v>
      </c>
      <c r="P43" s="137">
        <v>20000</v>
      </c>
      <c r="Q43" s="134">
        <f t="shared" si="3"/>
        <v>20000</v>
      </c>
      <c r="R43" s="139">
        <f t="shared" si="4"/>
        <v>0</v>
      </c>
      <c r="S43" s="140">
        <f t="shared" si="66"/>
        <v>12</v>
      </c>
      <c r="T43" s="141">
        <f t="shared" si="33"/>
        <v>0.27819619635340564</v>
      </c>
      <c r="U43" s="134">
        <f t="shared" si="5"/>
        <v>350</v>
      </c>
      <c r="V43" s="134">
        <f t="shared" si="6"/>
        <v>266763.47595532052</v>
      </c>
      <c r="W43" s="142">
        <f>K43-V43</f>
        <v>733236.52404467948</v>
      </c>
      <c r="X43" s="142">
        <f t="shared" si="65"/>
        <v>266763.47595532052</v>
      </c>
      <c r="Y43" s="142">
        <f>K43-X43</f>
        <v>733236.52404467948</v>
      </c>
      <c r="Z43" s="142" t="str">
        <f>IF(S43=0,"PL or reserve","PL only ")</f>
        <v xml:space="preserve">PL only </v>
      </c>
      <c r="AA43" s="124"/>
      <c r="AB43" s="142"/>
      <c r="AC43" s="139" t="str">
        <f t="shared" si="34"/>
        <v>O</v>
      </c>
      <c r="AD43" s="142">
        <f t="shared" si="35"/>
        <v>365</v>
      </c>
      <c r="AE43" s="142">
        <f t="shared" si="36"/>
        <v>365</v>
      </c>
      <c r="AF43" s="142">
        <f t="shared" si="37"/>
        <v>733236.52404467948</v>
      </c>
      <c r="AG43" s="142">
        <f t="shared" si="10"/>
        <v>203983.6120166223</v>
      </c>
      <c r="AH43" s="143">
        <f t="shared" si="38"/>
        <v>529252.91202805715</v>
      </c>
      <c r="AI43" s="143">
        <f t="shared" si="39"/>
        <v>203983.6120166223</v>
      </c>
      <c r="AJ43" s="143"/>
      <c r="AK43" s="143">
        <f t="shared" si="67"/>
        <v>0</v>
      </c>
      <c r="AL43" s="143">
        <f t="shared" si="68"/>
        <v>529252.91202805715</v>
      </c>
      <c r="AM43" s="124"/>
      <c r="AN43" s="142"/>
      <c r="AO43" s="139" t="str">
        <f t="shared" si="40"/>
        <v>O</v>
      </c>
      <c r="AP43" s="142">
        <f t="shared" si="41"/>
        <v>365</v>
      </c>
      <c r="AQ43" s="142">
        <f t="shared" si="42"/>
        <v>365</v>
      </c>
      <c r="AR43" s="142">
        <f t="shared" si="43"/>
        <v>529252.91202805715</v>
      </c>
      <c r="AS43" s="142">
        <f t="shared" si="13"/>
        <v>147236.14703516912</v>
      </c>
      <c r="AT43" s="143">
        <f t="shared" si="44"/>
        <v>382016.76499288803</v>
      </c>
      <c r="AU43" s="143">
        <f t="shared" si="69"/>
        <v>147236.14703516912</v>
      </c>
      <c r="AV43" s="143"/>
      <c r="AW43" s="143">
        <f t="shared" si="79"/>
        <v>0</v>
      </c>
      <c r="AX43" s="143">
        <f t="shared" si="70"/>
        <v>382016.76499288803</v>
      </c>
      <c r="AY43" s="124"/>
      <c r="AZ43" s="142"/>
      <c r="BA43" s="139" t="str">
        <f t="shared" si="45"/>
        <v>O</v>
      </c>
      <c r="BB43" s="142">
        <f t="shared" si="46"/>
        <v>365</v>
      </c>
      <c r="BC43" s="142">
        <f t="shared" si="47"/>
        <v>365</v>
      </c>
      <c r="BD43" s="142">
        <f t="shared" si="48"/>
        <v>382016.76499288803</v>
      </c>
      <c r="BE43" s="142">
        <f t="shared" si="17"/>
        <v>106275.6109642543</v>
      </c>
      <c r="BF43" s="143">
        <f t="shared" si="49"/>
        <v>275741.15402863373</v>
      </c>
      <c r="BG43" s="143">
        <f t="shared" si="71"/>
        <v>106275.6109642543</v>
      </c>
      <c r="BH43" s="143"/>
      <c r="BI43" s="143">
        <f t="shared" si="80"/>
        <v>0</v>
      </c>
      <c r="BJ43" s="143">
        <f t="shared" si="81"/>
        <v>275741.15402863373</v>
      </c>
      <c r="BK43" s="124"/>
      <c r="BL43" s="142"/>
      <c r="BM43" s="139" t="str">
        <f t="shared" si="50"/>
        <v>O</v>
      </c>
      <c r="BN43" s="142">
        <f t="shared" si="51"/>
        <v>365</v>
      </c>
      <c r="BO43" s="142">
        <f t="shared" si="52"/>
        <v>365</v>
      </c>
      <c r="BP43" s="142">
        <f t="shared" si="53"/>
        <v>275741.15402863373</v>
      </c>
      <c r="BQ43" s="142">
        <f t="shared" si="21"/>
        <v>76710.14022886446</v>
      </c>
      <c r="BR43" s="143">
        <f t="shared" si="54"/>
        <v>199031.01379976928</v>
      </c>
      <c r="BS43" s="143">
        <f t="shared" si="73"/>
        <v>76710.14022886446</v>
      </c>
      <c r="BT43" s="143"/>
      <c r="BU43" s="143">
        <f t="shared" si="82"/>
        <v>0</v>
      </c>
      <c r="BV43" s="143">
        <f t="shared" si="83"/>
        <v>199031.01379976928</v>
      </c>
      <c r="BW43" s="124"/>
      <c r="BX43" s="142"/>
      <c r="BY43" s="139" t="str">
        <f t="shared" si="55"/>
        <v>O</v>
      </c>
      <c r="BZ43" s="142">
        <f t="shared" si="56"/>
        <v>365</v>
      </c>
      <c r="CA43" s="142">
        <f t="shared" si="57"/>
        <v>365</v>
      </c>
      <c r="CB43" s="142">
        <f t="shared" si="58"/>
        <v>199031.01379976928</v>
      </c>
      <c r="CC43" s="142">
        <f t="shared" si="25"/>
        <v>55369.670995458</v>
      </c>
      <c r="CD43" s="143">
        <f t="shared" si="59"/>
        <v>143661.34280431128</v>
      </c>
      <c r="CE43" s="143">
        <f t="shared" si="75"/>
        <v>55369.670995458</v>
      </c>
      <c r="CF43" s="143"/>
      <c r="CG43" s="143">
        <f t="shared" si="84"/>
        <v>0</v>
      </c>
      <c r="CH43" s="143">
        <f t="shared" si="85"/>
        <v>143661.34280431128</v>
      </c>
      <c r="CI43" s="124"/>
      <c r="CJ43" s="142"/>
      <c r="CK43" s="139" t="str">
        <f t="shared" si="60"/>
        <v>O</v>
      </c>
      <c r="CL43" s="142">
        <f t="shared" si="61"/>
        <v>365</v>
      </c>
      <c r="CM43" s="142">
        <f t="shared" si="62"/>
        <v>365</v>
      </c>
      <c r="CN43" s="142">
        <f t="shared" si="63"/>
        <v>143661.34280431128</v>
      </c>
      <c r="CO43" s="142">
        <f t="shared" si="29"/>
        <v>39966.0391311821</v>
      </c>
      <c r="CP43" s="143">
        <f t="shared" si="64"/>
        <v>103695.30367312918</v>
      </c>
      <c r="CQ43" s="143">
        <f t="shared" si="77"/>
        <v>39966.0391311821</v>
      </c>
      <c r="CR43" s="143"/>
      <c r="CS43" s="143">
        <f t="shared" si="86"/>
        <v>0</v>
      </c>
      <c r="CT43" s="143">
        <f t="shared" si="87"/>
        <v>103695.30367312918</v>
      </c>
      <c r="CU43" s="124"/>
    </row>
    <row r="44" spans="1:99" x14ac:dyDescent="0.45">
      <c r="A44" s="129" t="s">
        <v>626</v>
      </c>
      <c r="B44" s="129"/>
      <c r="C44" s="129"/>
      <c r="D44" s="129"/>
      <c r="E44" s="130"/>
      <c r="F44" s="131">
        <v>42109</v>
      </c>
      <c r="G44" s="132" t="str">
        <f t="shared" si="88"/>
        <v/>
      </c>
      <c r="H44" s="133">
        <v>1000000</v>
      </c>
      <c r="I44" s="134"/>
      <c r="J44" s="133"/>
      <c r="K44" s="135">
        <f t="shared" si="0"/>
        <v>1000000</v>
      </c>
      <c r="L44" s="136">
        <v>13</v>
      </c>
      <c r="M44" s="136">
        <v>12</v>
      </c>
      <c r="N44" s="137">
        <f t="shared" si="1"/>
        <v>12</v>
      </c>
      <c r="O44" s="138">
        <f t="shared" si="2"/>
        <v>50000</v>
      </c>
      <c r="P44" s="137">
        <v>20000</v>
      </c>
      <c r="Q44" s="134">
        <f t="shared" si="3"/>
        <v>20000</v>
      </c>
      <c r="R44" s="139">
        <f t="shared" si="4"/>
        <v>0</v>
      </c>
      <c r="S44" s="140">
        <f t="shared" si="66"/>
        <v>12</v>
      </c>
      <c r="T44" s="141">
        <f t="shared" si="33"/>
        <v>0.27819619635340564</v>
      </c>
      <c r="U44" s="134">
        <f t="shared" si="5"/>
        <v>0</v>
      </c>
      <c r="V44" s="134">
        <f t="shared" si="6"/>
        <v>0</v>
      </c>
      <c r="W44" s="142">
        <f t="shared" ref="W44:W49" si="89">IF(V44=0,0,K44-V44)</f>
        <v>0</v>
      </c>
      <c r="X44" s="142">
        <f t="shared" si="65"/>
        <v>0</v>
      </c>
      <c r="Y44" s="142">
        <f t="shared" ref="Y44:Y49" si="90">IF(U44=0,0,K44-X44)</f>
        <v>0</v>
      </c>
      <c r="Z44" s="142"/>
      <c r="AA44" s="124"/>
      <c r="AB44" s="142"/>
      <c r="AC44" s="139" t="str">
        <f t="shared" si="34"/>
        <v>N</v>
      </c>
      <c r="AD44" s="142">
        <f t="shared" si="35"/>
        <v>365</v>
      </c>
      <c r="AE44" s="142">
        <f t="shared" si="36"/>
        <v>351</v>
      </c>
      <c r="AF44" s="142">
        <f t="shared" si="37"/>
        <v>1000000</v>
      </c>
      <c r="AG44" s="142">
        <f t="shared" si="10"/>
        <v>267525.65731519286</v>
      </c>
      <c r="AH44" s="143">
        <f t="shared" si="38"/>
        <v>732474.34268480714</v>
      </c>
      <c r="AI44" s="143">
        <f t="shared" si="39"/>
        <v>267525.65731519286</v>
      </c>
      <c r="AJ44" s="143"/>
      <c r="AK44" s="143">
        <f t="shared" si="67"/>
        <v>0</v>
      </c>
      <c r="AL44" s="143">
        <f t="shared" si="68"/>
        <v>732474.34268480714</v>
      </c>
      <c r="AM44" s="124"/>
      <c r="AN44" s="142"/>
      <c r="AO44" s="139" t="str">
        <f t="shared" si="40"/>
        <v>O</v>
      </c>
      <c r="AP44" s="142">
        <f t="shared" si="41"/>
        <v>365</v>
      </c>
      <c r="AQ44" s="142">
        <f t="shared" si="42"/>
        <v>365</v>
      </c>
      <c r="AR44" s="142">
        <f t="shared" si="43"/>
        <v>732474.34268480714</v>
      </c>
      <c r="AS44" s="142">
        <f t="shared" si="13"/>
        <v>203771.5760613743</v>
      </c>
      <c r="AT44" s="143">
        <f t="shared" si="44"/>
        <v>528702.76662343286</v>
      </c>
      <c r="AU44" s="143">
        <f t="shared" si="69"/>
        <v>203771.5760613743</v>
      </c>
      <c r="AV44" s="143"/>
      <c r="AW44" s="143">
        <f t="shared" si="79"/>
        <v>0</v>
      </c>
      <c r="AX44" s="143">
        <f t="shared" si="70"/>
        <v>528702.76662343286</v>
      </c>
      <c r="AY44" s="124"/>
      <c r="AZ44" s="142"/>
      <c r="BA44" s="139" t="str">
        <f t="shared" si="45"/>
        <v>O</v>
      </c>
      <c r="BB44" s="142">
        <f t="shared" si="46"/>
        <v>365</v>
      </c>
      <c r="BC44" s="142">
        <f t="shared" si="47"/>
        <v>365</v>
      </c>
      <c r="BD44" s="142">
        <f t="shared" si="48"/>
        <v>528702.76662343286</v>
      </c>
      <c r="BE44" s="142">
        <f t="shared" si="17"/>
        <v>147083.09867616132</v>
      </c>
      <c r="BF44" s="143">
        <f t="shared" si="49"/>
        <v>381619.66794727155</v>
      </c>
      <c r="BG44" s="143">
        <f t="shared" si="71"/>
        <v>147083.09867616132</v>
      </c>
      <c r="BH44" s="143"/>
      <c r="BI44" s="143">
        <f t="shared" si="80"/>
        <v>0</v>
      </c>
      <c r="BJ44" s="143">
        <f t="shared" si="81"/>
        <v>381619.66794727155</v>
      </c>
      <c r="BK44" s="124"/>
      <c r="BL44" s="142"/>
      <c r="BM44" s="139" t="str">
        <f t="shared" si="50"/>
        <v>O</v>
      </c>
      <c r="BN44" s="142">
        <f t="shared" si="51"/>
        <v>365</v>
      </c>
      <c r="BO44" s="142">
        <f t="shared" si="52"/>
        <v>365</v>
      </c>
      <c r="BP44" s="142">
        <f t="shared" si="53"/>
        <v>381619.66794727155</v>
      </c>
      <c r="BQ44" s="142">
        <f t="shared" si="21"/>
        <v>106165.14007658062</v>
      </c>
      <c r="BR44" s="143">
        <f t="shared" si="54"/>
        <v>275454.52787069092</v>
      </c>
      <c r="BS44" s="143">
        <f t="shared" si="73"/>
        <v>106165.14007658062</v>
      </c>
      <c r="BT44" s="143"/>
      <c r="BU44" s="143">
        <f t="shared" si="82"/>
        <v>0</v>
      </c>
      <c r="BV44" s="143">
        <f t="shared" si="83"/>
        <v>275454.52787069092</v>
      </c>
      <c r="BW44" s="124"/>
      <c r="BX44" s="142"/>
      <c r="BY44" s="139" t="str">
        <f t="shared" si="55"/>
        <v>O</v>
      </c>
      <c r="BZ44" s="142">
        <f t="shared" si="56"/>
        <v>365</v>
      </c>
      <c r="CA44" s="142">
        <f t="shared" si="57"/>
        <v>365</v>
      </c>
      <c r="CB44" s="142">
        <f t="shared" si="58"/>
        <v>275454.52787069092</v>
      </c>
      <c r="CC44" s="142">
        <f t="shared" si="25"/>
        <v>76630.401921949378</v>
      </c>
      <c r="CD44" s="143">
        <f t="shared" si="59"/>
        <v>198824.12594874154</v>
      </c>
      <c r="CE44" s="143">
        <f t="shared" si="75"/>
        <v>76630.401921949378</v>
      </c>
      <c r="CF44" s="143"/>
      <c r="CG44" s="143">
        <f t="shared" si="84"/>
        <v>0</v>
      </c>
      <c r="CH44" s="143">
        <f t="shared" si="85"/>
        <v>198824.12594874154</v>
      </c>
      <c r="CI44" s="124"/>
      <c r="CJ44" s="142"/>
      <c r="CK44" s="139" t="str">
        <f t="shared" si="60"/>
        <v>O</v>
      </c>
      <c r="CL44" s="142">
        <f t="shared" si="61"/>
        <v>365</v>
      </c>
      <c r="CM44" s="142">
        <f t="shared" si="62"/>
        <v>365</v>
      </c>
      <c r="CN44" s="142">
        <f t="shared" si="63"/>
        <v>198824.12594874154</v>
      </c>
      <c r="CO44" s="142">
        <f t="shared" si="29"/>
        <v>55312.115582230348</v>
      </c>
      <c r="CP44" s="143">
        <f t="shared" si="64"/>
        <v>143512.01036651118</v>
      </c>
      <c r="CQ44" s="143">
        <f t="shared" si="77"/>
        <v>55312.115582230348</v>
      </c>
      <c r="CR44" s="143"/>
      <c r="CS44" s="143">
        <f t="shared" si="86"/>
        <v>0</v>
      </c>
      <c r="CT44" s="143">
        <f t="shared" si="87"/>
        <v>143512.01036651118</v>
      </c>
      <c r="CU44" s="124"/>
    </row>
    <row r="45" spans="1:99" x14ac:dyDescent="0.45">
      <c r="A45" s="129" t="s">
        <v>626</v>
      </c>
      <c r="B45" s="129"/>
      <c r="C45" s="129"/>
      <c r="D45" s="129"/>
      <c r="E45" s="130"/>
      <c r="F45" s="131">
        <v>42475</v>
      </c>
      <c r="G45" s="132" t="str">
        <f t="shared" si="88"/>
        <v/>
      </c>
      <c r="H45" s="133">
        <v>1000000</v>
      </c>
      <c r="I45" s="134"/>
      <c r="J45" s="133"/>
      <c r="K45" s="135">
        <f t="shared" si="0"/>
        <v>1000000</v>
      </c>
      <c r="L45" s="136">
        <v>3</v>
      </c>
      <c r="M45" s="136">
        <v>3</v>
      </c>
      <c r="N45" s="137">
        <f t="shared" si="1"/>
        <v>3</v>
      </c>
      <c r="O45" s="138">
        <f t="shared" si="2"/>
        <v>50000</v>
      </c>
      <c r="P45" s="137">
        <v>20000</v>
      </c>
      <c r="Q45" s="134">
        <f t="shared" si="3"/>
        <v>20000</v>
      </c>
      <c r="R45" s="139">
        <f t="shared" si="4"/>
        <v>0</v>
      </c>
      <c r="S45" s="140">
        <f t="shared" si="66"/>
        <v>3</v>
      </c>
      <c r="T45" s="141">
        <f t="shared" si="33"/>
        <v>0.72855823834050937</v>
      </c>
      <c r="U45" s="134">
        <f t="shared" si="5"/>
        <v>0</v>
      </c>
      <c r="V45" s="134">
        <f t="shared" si="6"/>
        <v>0</v>
      </c>
      <c r="W45" s="142">
        <f t="shared" si="89"/>
        <v>0</v>
      </c>
      <c r="X45" s="142">
        <f t="shared" si="65"/>
        <v>0</v>
      </c>
      <c r="Y45" s="142">
        <f t="shared" si="90"/>
        <v>0</v>
      </c>
      <c r="Z45" s="142"/>
      <c r="AA45" s="124"/>
      <c r="AB45" s="142"/>
      <c r="AC45" s="139">
        <f t="shared" si="34"/>
        <v>0</v>
      </c>
      <c r="AD45" s="142">
        <f t="shared" si="35"/>
        <v>0</v>
      </c>
      <c r="AE45" s="142">
        <f t="shared" si="36"/>
        <v>0</v>
      </c>
      <c r="AF45" s="142">
        <f t="shared" si="37"/>
        <v>0</v>
      </c>
      <c r="AG45" s="142">
        <f t="shared" si="10"/>
        <v>0</v>
      </c>
      <c r="AH45" s="143">
        <f t="shared" si="38"/>
        <v>0</v>
      </c>
      <c r="AI45" s="143">
        <f>IF(AF45=0,0,IF(AH45&lt;$Q45,AG45+AH45-$Q45,AG45))</f>
        <v>0</v>
      </c>
      <c r="AJ45" s="143"/>
      <c r="AK45" s="143"/>
      <c r="AL45" s="143">
        <f t="shared" si="68"/>
        <v>0</v>
      </c>
      <c r="AM45" s="124"/>
      <c r="AN45" s="142"/>
      <c r="AO45" s="139" t="str">
        <f t="shared" si="40"/>
        <v>N</v>
      </c>
      <c r="AP45" s="142">
        <f t="shared" si="41"/>
        <v>350</v>
      </c>
      <c r="AQ45" s="142">
        <f t="shared" si="42"/>
        <v>350</v>
      </c>
      <c r="AR45" s="142">
        <f t="shared" si="43"/>
        <v>1000000</v>
      </c>
      <c r="AS45" s="142">
        <f t="shared" si="13"/>
        <v>698617.48881966656</v>
      </c>
      <c r="AT45" s="143">
        <f t="shared" si="44"/>
        <v>301382.51118033344</v>
      </c>
      <c r="AU45" s="143">
        <f>IF(AR45=0,0,IF(AT45&lt;$Q45,AS45+AT45-$Q45,AS45))</f>
        <v>698617.48881966656</v>
      </c>
      <c r="AV45" s="143"/>
      <c r="AW45" s="143">
        <f t="shared" si="79"/>
        <v>0</v>
      </c>
      <c r="AX45" s="143">
        <f t="shared" si="70"/>
        <v>301382.51118033344</v>
      </c>
      <c r="AY45" s="124"/>
      <c r="AZ45" s="142"/>
      <c r="BA45" s="139" t="str">
        <f t="shared" si="45"/>
        <v>O</v>
      </c>
      <c r="BB45" s="142">
        <f t="shared" si="46"/>
        <v>365</v>
      </c>
      <c r="BC45" s="142">
        <f t="shared" si="47"/>
        <v>365</v>
      </c>
      <c r="BD45" s="142">
        <f t="shared" si="48"/>
        <v>301382.51118033344</v>
      </c>
      <c r="BE45" s="142">
        <f t="shared" si="17"/>
        <v>219574.7114121826</v>
      </c>
      <c r="BF45" s="143">
        <f t="shared" si="49"/>
        <v>81807.799768150842</v>
      </c>
      <c r="BG45" s="143">
        <f>IF(BD45=0,0,IF(BF45&lt;$Q45,BE45+BF45-$Q45,BE45))</f>
        <v>219574.7114121826</v>
      </c>
      <c r="BH45" s="143"/>
      <c r="BI45" s="143">
        <f t="shared" si="80"/>
        <v>0</v>
      </c>
      <c r="BJ45" s="143">
        <f t="shared" si="81"/>
        <v>81807.799768150842</v>
      </c>
      <c r="BK45" s="124"/>
      <c r="BL45" s="142"/>
      <c r="BM45" s="139" t="str">
        <f t="shared" si="50"/>
        <v>O</v>
      </c>
      <c r="BN45" s="142">
        <f t="shared" si="51"/>
        <v>365</v>
      </c>
      <c r="BO45" s="142">
        <f t="shared" si="52"/>
        <v>365</v>
      </c>
      <c r="BP45" s="142">
        <f t="shared" si="53"/>
        <v>81807.799768150842</v>
      </c>
      <c r="BQ45" s="142">
        <f t="shared" si="21"/>
        <v>59601.746481597111</v>
      </c>
      <c r="BR45" s="143">
        <f t="shared" si="54"/>
        <v>22206.053286553732</v>
      </c>
      <c r="BS45" s="143">
        <f>IF(BP45=0,0,IF(BR45&lt;$Q45,BQ45+BR45-$Q45,BQ45))</f>
        <v>59601.746481597111</v>
      </c>
      <c r="BT45" s="143"/>
      <c r="BU45" s="143">
        <f t="shared" si="82"/>
        <v>0</v>
      </c>
      <c r="BV45" s="143">
        <f t="shared" si="83"/>
        <v>22206.053286553732</v>
      </c>
      <c r="BW45" s="124"/>
      <c r="BX45" s="142"/>
      <c r="BY45" s="139" t="str">
        <f t="shared" si="55"/>
        <v>O</v>
      </c>
      <c r="BZ45" s="142">
        <f t="shared" si="56"/>
        <v>365</v>
      </c>
      <c r="CA45" s="142">
        <f t="shared" si="57"/>
        <v>365</v>
      </c>
      <c r="CB45" s="142">
        <f t="shared" si="58"/>
        <v>22206.053286553732</v>
      </c>
      <c r="CC45" s="142">
        <f t="shared" si="25"/>
        <v>16178.403062947067</v>
      </c>
      <c r="CD45" s="143">
        <f t="shared" si="59"/>
        <v>6027.6502236066644</v>
      </c>
      <c r="CE45" s="143">
        <f>IF(CB45=0,0,IF(CD45&lt;$Q45,CC45+CD45-$Q45,CC45))</f>
        <v>2206.0532865537316</v>
      </c>
      <c r="CF45" s="143"/>
      <c r="CG45" s="143">
        <f t="shared" si="84"/>
        <v>0</v>
      </c>
      <c r="CH45" s="143">
        <f t="shared" si="85"/>
        <v>20000</v>
      </c>
      <c r="CI45" s="124"/>
      <c r="CJ45" s="142"/>
      <c r="CK45" s="139" t="str">
        <f t="shared" si="60"/>
        <v>O</v>
      </c>
      <c r="CL45" s="142">
        <f t="shared" si="61"/>
        <v>365</v>
      </c>
      <c r="CM45" s="142">
        <f t="shared" si="62"/>
        <v>365</v>
      </c>
      <c r="CN45" s="142">
        <f t="shared" si="63"/>
        <v>20000</v>
      </c>
      <c r="CO45" s="142">
        <f t="shared" si="29"/>
        <v>0</v>
      </c>
      <c r="CP45" s="143">
        <f t="shared" si="64"/>
        <v>20000</v>
      </c>
      <c r="CQ45" s="143">
        <f>IF(CN45=0,0,IF(CP45&lt;$Q45,CO45+CP45-$Q45,CO45))</f>
        <v>0</v>
      </c>
      <c r="CR45" s="143"/>
      <c r="CS45" s="143">
        <f t="shared" si="86"/>
        <v>0</v>
      </c>
      <c r="CT45" s="143">
        <f t="shared" si="87"/>
        <v>20000</v>
      </c>
      <c r="CU45" s="124"/>
    </row>
    <row r="46" spans="1:99" x14ac:dyDescent="0.45">
      <c r="A46" s="129" t="s">
        <v>626</v>
      </c>
      <c r="B46" s="129"/>
      <c r="C46" s="129"/>
      <c r="D46" s="129"/>
      <c r="E46" s="130"/>
      <c r="F46" s="131">
        <v>42840</v>
      </c>
      <c r="G46" s="132" t="str">
        <f t="shared" si="88"/>
        <v/>
      </c>
      <c r="H46" s="133">
        <v>1000000</v>
      </c>
      <c r="I46" s="134"/>
      <c r="J46" s="133"/>
      <c r="K46" s="135">
        <f t="shared" si="0"/>
        <v>1000000</v>
      </c>
      <c r="L46" s="136">
        <v>3</v>
      </c>
      <c r="M46" s="136">
        <v>3</v>
      </c>
      <c r="N46" s="137">
        <f t="shared" si="1"/>
        <v>3</v>
      </c>
      <c r="O46" s="138">
        <f t="shared" si="2"/>
        <v>50000</v>
      </c>
      <c r="P46" s="137">
        <v>20000</v>
      </c>
      <c r="Q46" s="134">
        <f t="shared" si="3"/>
        <v>20000</v>
      </c>
      <c r="R46" s="139">
        <f t="shared" si="4"/>
        <v>0</v>
      </c>
      <c r="S46" s="140">
        <f t="shared" si="66"/>
        <v>3</v>
      </c>
      <c r="T46" s="141">
        <f t="shared" si="33"/>
        <v>0.72855823834050937</v>
      </c>
      <c r="U46" s="134">
        <f t="shared" si="5"/>
        <v>0</v>
      </c>
      <c r="V46" s="134">
        <f t="shared" si="6"/>
        <v>0</v>
      </c>
      <c r="W46" s="142">
        <f t="shared" si="89"/>
        <v>0</v>
      </c>
      <c r="X46" s="142">
        <f t="shared" si="65"/>
        <v>0</v>
      </c>
      <c r="Y46" s="142">
        <f t="shared" si="90"/>
        <v>0</v>
      </c>
      <c r="Z46" s="142"/>
      <c r="AA46" s="124"/>
      <c r="AB46" s="142"/>
      <c r="AC46" s="139">
        <f t="shared" si="34"/>
        <v>0</v>
      </c>
      <c r="AD46" s="142">
        <f t="shared" si="35"/>
        <v>0</v>
      </c>
      <c r="AE46" s="142">
        <f t="shared" si="36"/>
        <v>0</v>
      </c>
      <c r="AF46" s="142">
        <f t="shared" si="37"/>
        <v>0</v>
      </c>
      <c r="AG46" s="142">
        <f t="shared" si="10"/>
        <v>0</v>
      </c>
      <c r="AH46" s="143">
        <f t="shared" si="38"/>
        <v>0</v>
      </c>
      <c r="AI46" s="143">
        <f>IF(AF46=0,0,IF(AH46&lt;$Q46,AG46+AH46-$Q46,AG46))</f>
        <v>0</v>
      </c>
      <c r="AJ46" s="143"/>
      <c r="AK46" s="143"/>
      <c r="AL46" s="143">
        <f t="shared" si="68"/>
        <v>0</v>
      </c>
      <c r="AM46" s="124"/>
      <c r="AN46" s="142"/>
      <c r="AO46" s="139">
        <f t="shared" si="40"/>
        <v>0</v>
      </c>
      <c r="AP46" s="142">
        <f t="shared" si="41"/>
        <v>0</v>
      </c>
      <c r="AQ46" s="142">
        <f t="shared" si="42"/>
        <v>0</v>
      </c>
      <c r="AR46" s="142">
        <f t="shared" si="43"/>
        <v>0</v>
      </c>
      <c r="AS46" s="142">
        <f t="shared" si="13"/>
        <v>0</v>
      </c>
      <c r="AT46" s="143">
        <f t="shared" si="44"/>
        <v>0</v>
      </c>
      <c r="AU46" s="143">
        <f>IF(AR46=0,0,IF(AT46&lt;$Q46,AS46+AT46-$Q46,AS46))</f>
        <v>0</v>
      </c>
      <c r="AV46" s="143"/>
      <c r="AW46" s="143">
        <f t="shared" si="79"/>
        <v>0</v>
      </c>
      <c r="AX46" s="143">
        <f t="shared" si="70"/>
        <v>0</v>
      </c>
      <c r="AY46" s="124"/>
      <c r="AZ46" s="142"/>
      <c r="BA46" s="139" t="str">
        <f t="shared" si="45"/>
        <v>N</v>
      </c>
      <c r="BB46" s="142">
        <f t="shared" si="46"/>
        <v>350</v>
      </c>
      <c r="BC46" s="142">
        <f t="shared" si="47"/>
        <v>350</v>
      </c>
      <c r="BD46" s="142">
        <f t="shared" si="48"/>
        <v>1000000</v>
      </c>
      <c r="BE46" s="142">
        <f t="shared" si="17"/>
        <v>698617.48881966656</v>
      </c>
      <c r="BF46" s="143">
        <f t="shared" si="49"/>
        <v>301382.51118033344</v>
      </c>
      <c r="BG46" s="143">
        <f>IF(BD46=0,0,IF(BF46&lt;$Q46,BE46+BF46-$Q46,BE46))</f>
        <v>698617.48881966656</v>
      </c>
      <c r="BH46" s="143"/>
      <c r="BI46" s="143">
        <f t="shared" si="80"/>
        <v>0</v>
      </c>
      <c r="BJ46" s="143">
        <f t="shared" si="81"/>
        <v>301382.51118033344</v>
      </c>
      <c r="BK46" s="124"/>
      <c r="BL46" s="142"/>
      <c r="BM46" s="139" t="str">
        <f t="shared" si="50"/>
        <v>O</v>
      </c>
      <c r="BN46" s="142">
        <f t="shared" si="51"/>
        <v>365</v>
      </c>
      <c r="BO46" s="142">
        <f t="shared" si="52"/>
        <v>365</v>
      </c>
      <c r="BP46" s="142">
        <f t="shared" si="53"/>
        <v>301382.51118033344</v>
      </c>
      <c r="BQ46" s="142">
        <f t="shared" si="21"/>
        <v>219574.7114121826</v>
      </c>
      <c r="BR46" s="143">
        <f t="shared" si="54"/>
        <v>81807.799768150842</v>
      </c>
      <c r="BS46" s="143">
        <f>IF(BP46=0,0,IF(BR46&lt;$Q46,BQ46+BR46-$Q46,BQ46))</f>
        <v>219574.7114121826</v>
      </c>
      <c r="BT46" s="143"/>
      <c r="BU46" s="143">
        <f t="shared" si="82"/>
        <v>0</v>
      </c>
      <c r="BV46" s="143">
        <f t="shared" si="83"/>
        <v>81807.799768150842</v>
      </c>
      <c r="BW46" s="124"/>
      <c r="BX46" s="142"/>
      <c r="BY46" s="139" t="str">
        <f t="shared" si="55"/>
        <v>O</v>
      </c>
      <c r="BZ46" s="142">
        <f t="shared" si="56"/>
        <v>365</v>
      </c>
      <c r="CA46" s="142">
        <f t="shared" si="57"/>
        <v>365</v>
      </c>
      <c r="CB46" s="142">
        <f t="shared" si="58"/>
        <v>81807.799768150842</v>
      </c>
      <c r="CC46" s="142">
        <f t="shared" si="25"/>
        <v>59601.746481597111</v>
      </c>
      <c r="CD46" s="143">
        <f t="shared" si="59"/>
        <v>22206.053286553732</v>
      </c>
      <c r="CE46" s="143">
        <f>IF(CB46=0,0,IF(CD46&lt;$Q46,CC46+CD46-$Q46,CC46))</f>
        <v>59601.746481597111</v>
      </c>
      <c r="CF46" s="143"/>
      <c r="CG46" s="143">
        <f t="shared" si="84"/>
        <v>0</v>
      </c>
      <c r="CH46" s="143">
        <f t="shared" si="85"/>
        <v>22206.053286553732</v>
      </c>
      <c r="CI46" s="124"/>
      <c r="CJ46" s="142"/>
      <c r="CK46" s="139" t="str">
        <f t="shared" si="60"/>
        <v>O</v>
      </c>
      <c r="CL46" s="142">
        <f t="shared" si="61"/>
        <v>365</v>
      </c>
      <c r="CM46" s="142">
        <f t="shared" si="62"/>
        <v>365</v>
      </c>
      <c r="CN46" s="142">
        <f t="shared" si="63"/>
        <v>22206.053286553732</v>
      </c>
      <c r="CO46" s="142">
        <f t="shared" si="29"/>
        <v>16178.403062947067</v>
      </c>
      <c r="CP46" s="143">
        <f t="shared" si="64"/>
        <v>6027.6502236066644</v>
      </c>
      <c r="CQ46" s="143">
        <f>IF(CN46=0,0,IF(CP46&lt;$Q46,CO46+CP46-$Q46,CO46))</f>
        <v>2206.0532865537316</v>
      </c>
      <c r="CR46" s="143"/>
      <c r="CS46" s="143">
        <f t="shared" si="86"/>
        <v>0</v>
      </c>
      <c r="CT46" s="143">
        <f t="shared" si="87"/>
        <v>20000</v>
      </c>
      <c r="CU46" s="124"/>
    </row>
    <row r="47" spans="1:99" x14ac:dyDescent="0.45">
      <c r="A47" s="129" t="s">
        <v>626</v>
      </c>
      <c r="B47" s="129"/>
      <c r="C47" s="129"/>
      <c r="D47" s="129"/>
      <c r="E47" s="130"/>
      <c r="F47" s="131">
        <v>43205</v>
      </c>
      <c r="G47" s="132" t="str">
        <f t="shared" si="88"/>
        <v/>
      </c>
      <c r="H47" s="133">
        <v>1000000</v>
      </c>
      <c r="I47" s="134"/>
      <c r="J47" s="133"/>
      <c r="K47" s="135">
        <f t="shared" si="0"/>
        <v>1000000</v>
      </c>
      <c r="L47" s="136">
        <v>3</v>
      </c>
      <c r="M47" s="136">
        <v>3</v>
      </c>
      <c r="N47" s="137">
        <f t="shared" si="1"/>
        <v>3</v>
      </c>
      <c r="O47" s="138">
        <f t="shared" si="2"/>
        <v>50000</v>
      </c>
      <c r="P47" s="137">
        <v>20000</v>
      </c>
      <c r="Q47" s="134">
        <f t="shared" si="3"/>
        <v>20000</v>
      </c>
      <c r="R47" s="139">
        <f t="shared" si="4"/>
        <v>0</v>
      </c>
      <c r="S47" s="140">
        <f t="shared" si="66"/>
        <v>3</v>
      </c>
      <c r="T47" s="141">
        <f t="shared" si="33"/>
        <v>0.72855823834050937</v>
      </c>
      <c r="U47" s="134">
        <f t="shared" si="5"/>
        <v>0</v>
      </c>
      <c r="V47" s="134">
        <f t="shared" si="6"/>
        <v>0</v>
      </c>
      <c r="W47" s="142">
        <f t="shared" si="89"/>
        <v>0</v>
      </c>
      <c r="X47" s="142">
        <f t="shared" si="65"/>
        <v>0</v>
      </c>
      <c r="Y47" s="142">
        <f t="shared" si="90"/>
        <v>0</v>
      </c>
      <c r="Z47" s="142"/>
      <c r="AA47" s="124"/>
      <c r="AB47" s="142"/>
      <c r="AC47" s="139">
        <f t="shared" si="34"/>
        <v>0</v>
      </c>
      <c r="AD47" s="142">
        <f t="shared" si="35"/>
        <v>0</v>
      </c>
      <c r="AE47" s="142">
        <f t="shared" si="36"/>
        <v>0</v>
      </c>
      <c r="AF47" s="142">
        <f t="shared" si="37"/>
        <v>0</v>
      </c>
      <c r="AG47" s="142">
        <f t="shared" si="10"/>
        <v>0</v>
      </c>
      <c r="AH47" s="143">
        <f t="shared" si="38"/>
        <v>0</v>
      </c>
      <c r="AI47" s="143">
        <f>IF(AF47=0,0,IF(AH47&lt;$Q47,AG47+AH47-$Q47,AG47))</f>
        <v>0</v>
      </c>
      <c r="AJ47" s="143"/>
      <c r="AK47" s="143"/>
      <c r="AL47" s="143">
        <f t="shared" si="68"/>
        <v>0</v>
      </c>
      <c r="AM47" s="124"/>
      <c r="AN47" s="142"/>
      <c r="AO47" s="139">
        <f t="shared" si="40"/>
        <v>0</v>
      </c>
      <c r="AP47" s="142">
        <f t="shared" si="41"/>
        <v>0</v>
      </c>
      <c r="AQ47" s="142">
        <f t="shared" si="42"/>
        <v>0</v>
      </c>
      <c r="AR47" s="142">
        <f t="shared" si="43"/>
        <v>0</v>
      </c>
      <c r="AS47" s="142">
        <f t="shared" si="13"/>
        <v>0</v>
      </c>
      <c r="AT47" s="143">
        <f t="shared" si="44"/>
        <v>0</v>
      </c>
      <c r="AU47" s="143">
        <f>IF(AR47=0,0,IF(AT47&lt;$Q47,AS47+AT47-$Q47,AS47))</f>
        <v>0</v>
      </c>
      <c r="AV47" s="143"/>
      <c r="AW47" s="143">
        <f t="shared" si="79"/>
        <v>0</v>
      </c>
      <c r="AX47" s="143">
        <f t="shared" si="70"/>
        <v>0</v>
      </c>
      <c r="AY47" s="124"/>
      <c r="AZ47" s="142"/>
      <c r="BA47" s="139">
        <f t="shared" si="45"/>
        <v>0</v>
      </c>
      <c r="BB47" s="142">
        <f t="shared" si="46"/>
        <v>0</v>
      </c>
      <c r="BC47" s="142">
        <f t="shared" si="47"/>
        <v>0</v>
      </c>
      <c r="BD47" s="142">
        <f t="shared" si="48"/>
        <v>0</v>
      </c>
      <c r="BE47" s="142">
        <f t="shared" si="17"/>
        <v>0</v>
      </c>
      <c r="BF47" s="143">
        <f t="shared" si="49"/>
        <v>0</v>
      </c>
      <c r="BG47" s="143">
        <f>IF(BD47=0,0,IF(BF47&lt;$Q47,BE47+BF47-$Q47,BE47))</f>
        <v>0</v>
      </c>
      <c r="BH47" s="143"/>
      <c r="BI47" s="143">
        <f t="shared" si="80"/>
        <v>0</v>
      </c>
      <c r="BJ47" s="143">
        <f t="shared" si="81"/>
        <v>0</v>
      </c>
      <c r="BK47" s="124"/>
      <c r="BL47" s="142"/>
      <c r="BM47" s="139" t="str">
        <f t="shared" si="50"/>
        <v>N</v>
      </c>
      <c r="BN47" s="142">
        <f t="shared" si="51"/>
        <v>350</v>
      </c>
      <c r="BO47" s="142">
        <f t="shared" si="52"/>
        <v>350</v>
      </c>
      <c r="BP47" s="142">
        <f t="shared" si="53"/>
        <v>1000000</v>
      </c>
      <c r="BQ47" s="142">
        <f t="shared" si="21"/>
        <v>698617.48881966656</v>
      </c>
      <c r="BR47" s="143">
        <f t="shared" si="54"/>
        <v>301382.51118033344</v>
      </c>
      <c r="BS47" s="143">
        <f>IF(BP47=0,0,IF(BR47&lt;$Q47,BQ47+BR47-$Q47,BQ47))</f>
        <v>698617.48881966656</v>
      </c>
      <c r="BT47" s="143"/>
      <c r="BU47" s="143">
        <f t="shared" si="82"/>
        <v>0</v>
      </c>
      <c r="BV47" s="143">
        <f t="shared" si="83"/>
        <v>301382.51118033344</v>
      </c>
      <c r="BW47" s="124"/>
      <c r="BX47" s="142"/>
      <c r="BY47" s="139" t="str">
        <f t="shared" si="55"/>
        <v>O</v>
      </c>
      <c r="BZ47" s="142">
        <f t="shared" si="56"/>
        <v>365</v>
      </c>
      <c r="CA47" s="142">
        <f t="shared" si="57"/>
        <v>365</v>
      </c>
      <c r="CB47" s="142">
        <f t="shared" si="58"/>
        <v>301382.51118033344</v>
      </c>
      <c r="CC47" s="142">
        <f t="shared" si="25"/>
        <v>219574.7114121826</v>
      </c>
      <c r="CD47" s="143">
        <f t="shared" si="59"/>
        <v>81807.799768150842</v>
      </c>
      <c r="CE47" s="143">
        <f>IF(CB47=0,0,IF(CD47&lt;$Q47,CC47+CD47-$Q47,CC47))</f>
        <v>219574.7114121826</v>
      </c>
      <c r="CF47" s="143"/>
      <c r="CG47" s="143">
        <f t="shared" si="84"/>
        <v>0</v>
      </c>
      <c r="CH47" s="143">
        <f t="shared" si="85"/>
        <v>81807.799768150842</v>
      </c>
      <c r="CI47" s="124"/>
      <c r="CJ47" s="142"/>
      <c r="CK47" s="139" t="str">
        <f t="shared" si="60"/>
        <v>O</v>
      </c>
      <c r="CL47" s="142">
        <f t="shared" si="61"/>
        <v>365</v>
      </c>
      <c r="CM47" s="142">
        <f t="shared" si="62"/>
        <v>365</v>
      </c>
      <c r="CN47" s="142">
        <f t="shared" si="63"/>
        <v>81807.799768150842</v>
      </c>
      <c r="CO47" s="142">
        <f t="shared" si="29"/>
        <v>59601.746481597111</v>
      </c>
      <c r="CP47" s="143">
        <f t="shared" si="64"/>
        <v>22206.053286553732</v>
      </c>
      <c r="CQ47" s="143">
        <f>IF(CN47=0,0,IF(CP47&lt;$Q47,CO47+CP47-$Q47,CO47))</f>
        <v>59601.746481597111</v>
      </c>
      <c r="CR47" s="143"/>
      <c r="CS47" s="143">
        <f t="shared" si="86"/>
        <v>0</v>
      </c>
      <c r="CT47" s="143">
        <f t="shared" si="87"/>
        <v>22206.053286553732</v>
      </c>
      <c r="CU47" s="124"/>
    </row>
    <row r="48" spans="1:99" x14ac:dyDescent="0.45">
      <c r="A48" s="129" t="s">
        <v>626</v>
      </c>
      <c r="B48" s="129"/>
      <c r="C48" s="129"/>
      <c r="D48" s="129"/>
      <c r="E48" s="130"/>
      <c r="F48" s="131">
        <v>43570</v>
      </c>
      <c r="G48" s="132" t="str">
        <f t="shared" si="88"/>
        <v/>
      </c>
      <c r="H48" s="133">
        <v>1000000</v>
      </c>
      <c r="I48" s="134"/>
      <c r="J48" s="133"/>
      <c r="K48" s="135">
        <f t="shared" si="0"/>
        <v>1000000</v>
      </c>
      <c r="L48" s="136">
        <v>3</v>
      </c>
      <c r="M48" s="136">
        <v>3</v>
      </c>
      <c r="N48" s="137">
        <f t="shared" si="1"/>
        <v>3</v>
      </c>
      <c r="O48" s="138">
        <f t="shared" si="2"/>
        <v>50000</v>
      </c>
      <c r="P48" s="137">
        <v>20000</v>
      </c>
      <c r="Q48" s="134">
        <f t="shared" si="3"/>
        <v>20000</v>
      </c>
      <c r="R48" s="139">
        <f t="shared" si="4"/>
        <v>0</v>
      </c>
      <c r="S48" s="140">
        <f t="shared" si="66"/>
        <v>3</v>
      </c>
      <c r="T48" s="141">
        <f t="shared" si="33"/>
        <v>0.72855823834050937</v>
      </c>
      <c r="U48" s="134">
        <f t="shared" si="5"/>
        <v>0</v>
      </c>
      <c r="V48" s="134">
        <f t="shared" si="6"/>
        <v>0</v>
      </c>
      <c r="W48" s="142">
        <f t="shared" si="89"/>
        <v>0</v>
      </c>
      <c r="X48" s="142">
        <f t="shared" si="65"/>
        <v>0</v>
      </c>
      <c r="Y48" s="142">
        <f t="shared" si="90"/>
        <v>0</v>
      </c>
      <c r="Z48" s="142"/>
      <c r="AA48" s="124"/>
      <c r="AB48" s="142"/>
      <c r="AC48" s="139">
        <f t="shared" si="34"/>
        <v>0</v>
      </c>
      <c r="AD48" s="142">
        <f t="shared" si="35"/>
        <v>0</v>
      </c>
      <c r="AE48" s="142">
        <f t="shared" si="36"/>
        <v>0</v>
      </c>
      <c r="AF48" s="142">
        <f t="shared" si="37"/>
        <v>0</v>
      </c>
      <c r="AG48" s="142">
        <f t="shared" si="10"/>
        <v>0</v>
      </c>
      <c r="AH48" s="143">
        <f t="shared" si="38"/>
        <v>0</v>
      </c>
      <c r="AI48" s="143">
        <f>IF(AF48=0,0,IF(AH48&lt;$Q48,AG48+AH48-$Q48,AG48))</f>
        <v>0</v>
      </c>
      <c r="AJ48" s="143"/>
      <c r="AK48" s="143"/>
      <c r="AL48" s="143">
        <f t="shared" si="68"/>
        <v>0</v>
      </c>
      <c r="AM48" s="124"/>
      <c r="AN48" s="142"/>
      <c r="AO48" s="139">
        <f t="shared" si="40"/>
        <v>0</v>
      </c>
      <c r="AP48" s="142">
        <f t="shared" si="41"/>
        <v>0</v>
      </c>
      <c r="AQ48" s="142">
        <f t="shared" si="42"/>
        <v>0</v>
      </c>
      <c r="AR48" s="142">
        <f t="shared" si="43"/>
        <v>0</v>
      </c>
      <c r="AS48" s="142">
        <f t="shared" si="13"/>
        <v>0</v>
      </c>
      <c r="AT48" s="143">
        <f t="shared" si="44"/>
        <v>0</v>
      </c>
      <c r="AU48" s="143">
        <f>IF(AR48=0,0,IF(AT48&lt;$Q48,AS48+AT48-$Q48,AS48))</f>
        <v>0</v>
      </c>
      <c r="AV48" s="143"/>
      <c r="AW48" s="143">
        <f t="shared" si="79"/>
        <v>0</v>
      </c>
      <c r="AX48" s="143">
        <f t="shared" si="70"/>
        <v>0</v>
      </c>
      <c r="AY48" s="124"/>
      <c r="AZ48" s="142"/>
      <c r="BA48" s="139">
        <f t="shared" si="45"/>
        <v>0</v>
      </c>
      <c r="BB48" s="142">
        <f t="shared" si="46"/>
        <v>0</v>
      </c>
      <c r="BC48" s="142">
        <f t="shared" si="47"/>
        <v>0</v>
      </c>
      <c r="BD48" s="142">
        <f t="shared" si="48"/>
        <v>0</v>
      </c>
      <c r="BE48" s="142">
        <f t="shared" si="17"/>
        <v>0</v>
      </c>
      <c r="BF48" s="143">
        <f t="shared" si="49"/>
        <v>0</v>
      </c>
      <c r="BG48" s="143">
        <f>IF(BD48=0,0,IF(BF48&lt;$Q48,BE48+BF48-$Q48,BE48))</f>
        <v>0</v>
      </c>
      <c r="BH48" s="143"/>
      <c r="BI48" s="143">
        <f t="shared" si="80"/>
        <v>0</v>
      </c>
      <c r="BJ48" s="143">
        <f t="shared" si="81"/>
        <v>0</v>
      </c>
      <c r="BK48" s="124"/>
      <c r="BL48" s="142"/>
      <c r="BM48" s="139">
        <f t="shared" si="50"/>
        <v>0</v>
      </c>
      <c r="BN48" s="142">
        <f t="shared" si="51"/>
        <v>0</v>
      </c>
      <c r="BO48" s="142">
        <f t="shared" si="52"/>
        <v>0</v>
      </c>
      <c r="BP48" s="142">
        <f t="shared" si="53"/>
        <v>0</v>
      </c>
      <c r="BQ48" s="142">
        <f t="shared" si="21"/>
        <v>0</v>
      </c>
      <c r="BR48" s="143">
        <f t="shared" si="54"/>
        <v>0</v>
      </c>
      <c r="BS48" s="143">
        <f>IF(BP48=0,0,IF(BR48&lt;$Q48,BQ48+BR48-$Q48,BQ48))</f>
        <v>0</v>
      </c>
      <c r="BT48" s="143"/>
      <c r="BU48" s="143">
        <f t="shared" si="82"/>
        <v>0</v>
      </c>
      <c r="BV48" s="143">
        <f t="shared" si="83"/>
        <v>0</v>
      </c>
      <c r="BW48" s="124"/>
      <c r="BX48" s="142"/>
      <c r="BY48" s="139" t="str">
        <f t="shared" si="55"/>
        <v>N</v>
      </c>
      <c r="BZ48" s="142">
        <f t="shared" si="56"/>
        <v>350</v>
      </c>
      <c r="CA48" s="142">
        <f t="shared" si="57"/>
        <v>350</v>
      </c>
      <c r="CB48" s="142">
        <f t="shared" si="58"/>
        <v>1000000</v>
      </c>
      <c r="CC48" s="142">
        <f t="shared" si="25"/>
        <v>698617.48881966656</v>
      </c>
      <c r="CD48" s="143">
        <f t="shared" si="59"/>
        <v>301382.51118033344</v>
      </c>
      <c r="CE48" s="143">
        <f>IF(CB48=0,0,IF(CD48&lt;$Q48,CC48+CD48-$Q48,CC48))</f>
        <v>698617.48881966656</v>
      </c>
      <c r="CF48" s="143"/>
      <c r="CG48" s="143">
        <f t="shared" si="84"/>
        <v>0</v>
      </c>
      <c r="CH48" s="143">
        <f t="shared" si="85"/>
        <v>301382.51118033344</v>
      </c>
      <c r="CI48" s="124"/>
      <c r="CJ48" s="142"/>
      <c r="CK48" s="139" t="str">
        <f t="shared" si="60"/>
        <v>O</v>
      </c>
      <c r="CL48" s="142">
        <f t="shared" si="61"/>
        <v>365</v>
      </c>
      <c r="CM48" s="142">
        <f t="shared" si="62"/>
        <v>365</v>
      </c>
      <c r="CN48" s="142">
        <f t="shared" si="63"/>
        <v>301382.51118033344</v>
      </c>
      <c r="CO48" s="142">
        <f t="shared" si="29"/>
        <v>219574.7114121826</v>
      </c>
      <c r="CP48" s="143">
        <f t="shared" si="64"/>
        <v>81807.799768150842</v>
      </c>
      <c r="CQ48" s="143">
        <f>IF(CN48=0,0,IF(CP48&lt;$Q48,CO48+CP48-$Q48,CO48))</f>
        <v>219574.7114121826</v>
      </c>
      <c r="CR48" s="143"/>
      <c r="CS48" s="143">
        <f t="shared" si="86"/>
        <v>0</v>
      </c>
      <c r="CT48" s="143">
        <f t="shared" si="87"/>
        <v>81807.799768150842</v>
      </c>
      <c r="CU48" s="124"/>
    </row>
    <row r="49" spans="1:99" x14ac:dyDescent="0.45">
      <c r="A49" s="129" t="s">
        <v>626</v>
      </c>
      <c r="B49" s="129"/>
      <c r="C49" s="129"/>
      <c r="D49" s="129"/>
      <c r="E49" s="130"/>
      <c r="F49" s="131">
        <v>43936</v>
      </c>
      <c r="G49" s="132" t="str">
        <f t="shared" si="88"/>
        <v/>
      </c>
      <c r="H49" s="133">
        <v>1000000</v>
      </c>
      <c r="I49" s="134"/>
      <c r="J49" s="133"/>
      <c r="K49" s="135">
        <f t="shared" si="0"/>
        <v>1000000</v>
      </c>
      <c r="L49" s="136">
        <v>3</v>
      </c>
      <c r="M49" s="136">
        <v>3</v>
      </c>
      <c r="N49" s="137">
        <f t="shared" si="1"/>
        <v>3</v>
      </c>
      <c r="O49" s="138">
        <f t="shared" si="2"/>
        <v>50000</v>
      </c>
      <c r="P49" s="137">
        <v>20000</v>
      </c>
      <c r="Q49" s="134">
        <f t="shared" si="3"/>
        <v>20000</v>
      </c>
      <c r="R49" s="139">
        <f t="shared" si="4"/>
        <v>0</v>
      </c>
      <c r="S49" s="140">
        <f t="shared" si="66"/>
        <v>3</v>
      </c>
      <c r="T49" s="141">
        <f t="shared" si="33"/>
        <v>0.72855823834050937</v>
      </c>
      <c r="U49" s="134">
        <f t="shared" si="5"/>
        <v>0</v>
      </c>
      <c r="V49" s="134">
        <f t="shared" si="6"/>
        <v>0</v>
      </c>
      <c r="W49" s="142">
        <f t="shared" si="89"/>
        <v>0</v>
      </c>
      <c r="X49" s="142">
        <f t="shared" si="65"/>
        <v>0</v>
      </c>
      <c r="Y49" s="142">
        <f t="shared" si="90"/>
        <v>0</v>
      </c>
      <c r="Z49" s="142"/>
      <c r="AA49" s="124"/>
      <c r="AB49" s="142"/>
      <c r="AC49" s="139">
        <f t="shared" si="34"/>
        <v>0</v>
      </c>
      <c r="AD49" s="142">
        <f t="shared" si="35"/>
        <v>0</v>
      </c>
      <c r="AE49" s="142">
        <f t="shared" si="36"/>
        <v>0</v>
      </c>
      <c r="AF49" s="142">
        <f t="shared" si="37"/>
        <v>0</v>
      </c>
      <c r="AG49" s="142">
        <f t="shared" si="10"/>
        <v>0</v>
      </c>
      <c r="AH49" s="143">
        <f t="shared" si="38"/>
        <v>0</v>
      </c>
      <c r="AI49" s="143">
        <f>IF(AF49=0,0,IF(AH49&lt;$Q49,AG49+AH49-$Q49,AG49))</f>
        <v>0</v>
      </c>
      <c r="AJ49" s="143"/>
      <c r="AK49" s="143"/>
      <c r="AL49" s="143">
        <f t="shared" si="68"/>
        <v>0</v>
      </c>
      <c r="AM49" s="124"/>
      <c r="AN49" s="142"/>
      <c r="AO49" s="139">
        <f t="shared" si="40"/>
        <v>0</v>
      </c>
      <c r="AP49" s="142">
        <f t="shared" si="41"/>
        <v>0</v>
      </c>
      <c r="AQ49" s="142">
        <f t="shared" si="42"/>
        <v>0</v>
      </c>
      <c r="AR49" s="142">
        <f t="shared" si="43"/>
        <v>0</v>
      </c>
      <c r="AS49" s="142">
        <f t="shared" si="13"/>
        <v>0</v>
      </c>
      <c r="AT49" s="143">
        <f t="shared" si="44"/>
        <v>0</v>
      </c>
      <c r="AU49" s="143">
        <f>IF(AR49=0,0,IF(AT49&lt;$Q49,AS49+AT49-$Q49,AS49))</f>
        <v>0</v>
      </c>
      <c r="AV49" s="143"/>
      <c r="AW49" s="143">
        <f t="shared" si="79"/>
        <v>0</v>
      </c>
      <c r="AX49" s="143">
        <f t="shared" si="70"/>
        <v>0</v>
      </c>
      <c r="AY49" s="124"/>
      <c r="AZ49" s="142"/>
      <c r="BA49" s="139">
        <f t="shared" si="45"/>
        <v>0</v>
      </c>
      <c r="BB49" s="142">
        <f t="shared" si="46"/>
        <v>0</v>
      </c>
      <c r="BC49" s="142">
        <f t="shared" si="47"/>
        <v>0</v>
      </c>
      <c r="BD49" s="142">
        <f t="shared" si="48"/>
        <v>0</v>
      </c>
      <c r="BE49" s="142">
        <f t="shared" si="17"/>
        <v>0</v>
      </c>
      <c r="BF49" s="143">
        <f t="shared" si="49"/>
        <v>0</v>
      </c>
      <c r="BG49" s="143">
        <f>IF(BD49=0,0,IF(BF49&lt;$Q49,BE49+BF49-$Q49,BE49))</f>
        <v>0</v>
      </c>
      <c r="BH49" s="143"/>
      <c r="BI49" s="143">
        <f t="shared" si="80"/>
        <v>0</v>
      </c>
      <c r="BJ49" s="143">
        <f t="shared" si="81"/>
        <v>0</v>
      </c>
      <c r="BK49" s="124"/>
      <c r="BL49" s="142"/>
      <c r="BM49" s="139">
        <f t="shared" si="50"/>
        <v>0</v>
      </c>
      <c r="BN49" s="142">
        <f t="shared" si="51"/>
        <v>0</v>
      </c>
      <c r="BO49" s="142">
        <f t="shared" si="52"/>
        <v>0</v>
      </c>
      <c r="BP49" s="142">
        <f t="shared" si="53"/>
        <v>0</v>
      </c>
      <c r="BQ49" s="142">
        <f t="shared" si="21"/>
        <v>0</v>
      </c>
      <c r="BR49" s="143">
        <f t="shared" si="54"/>
        <v>0</v>
      </c>
      <c r="BS49" s="143">
        <f>IF(BP49=0,0,IF(BR49&lt;$Q49,BQ49+BR49-$Q49,BQ49))</f>
        <v>0</v>
      </c>
      <c r="BT49" s="143"/>
      <c r="BU49" s="143">
        <f t="shared" si="82"/>
        <v>0</v>
      </c>
      <c r="BV49" s="143">
        <f t="shared" si="83"/>
        <v>0</v>
      </c>
      <c r="BW49" s="124"/>
      <c r="BX49" s="142"/>
      <c r="BY49" s="139">
        <f t="shared" si="55"/>
        <v>0</v>
      </c>
      <c r="BZ49" s="142">
        <f t="shared" si="56"/>
        <v>0</v>
      </c>
      <c r="CA49" s="142">
        <f t="shared" si="57"/>
        <v>0</v>
      </c>
      <c r="CB49" s="142">
        <f t="shared" si="58"/>
        <v>0</v>
      </c>
      <c r="CC49" s="142">
        <f t="shared" si="25"/>
        <v>0</v>
      </c>
      <c r="CD49" s="143">
        <f t="shared" si="59"/>
        <v>0</v>
      </c>
      <c r="CE49" s="143">
        <f>IF(CB49=0,0,IF(CD49&lt;$Q49,CC49+CD49-$Q49,CC49))</f>
        <v>0</v>
      </c>
      <c r="CF49" s="143"/>
      <c r="CG49" s="143">
        <f t="shared" si="84"/>
        <v>0</v>
      </c>
      <c r="CH49" s="143">
        <f t="shared" si="85"/>
        <v>0</v>
      </c>
      <c r="CI49" s="124"/>
      <c r="CJ49" s="142"/>
      <c r="CK49" s="139" t="str">
        <f t="shared" si="60"/>
        <v>N</v>
      </c>
      <c r="CL49" s="142">
        <f t="shared" si="61"/>
        <v>349</v>
      </c>
      <c r="CM49" s="142">
        <f t="shared" si="62"/>
        <v>349</v>
      </c>
      <c r="CN49" s="142">
        <f t="shared" si="63"/>
        <v>1000000</v>
      </c>
      <c r="CO49" s="142">
        <f t="shared" si="29"/>
        <v>696621.43885161041</v>
      </c>
      <c r="CP49" s="143">
        <f t="shared" si="64"/>
        <v>303378.56114838959</v>
      </c>
      <c r="CQ49" s="143">
        <f>IF(CN49=0,0,IF(CP49&lt;$Q49,CO49+CP49-$Q49,CO49))</f>
        <v>696621.43885161041</v>
      </c>
      <c r="CR49" s="143"/>
      <c r="CS49" s="143">
        <f t="shared" si="86"/>
        <v>0</v>
      </c>
      <c r="CT49" s="143">
        <f t="shared" si="87"/>
        <v>303378.56114838959</v>
      </c>
      <c r="CU49" s="124"/>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D32E-D9F1-4034-A5CC-48A0CF220129}">
  <sheetPr>
    <tabColor rgb="FF00B0F0"/>
    <pageSetUpPr fitToPage="1"/>
  </sheetPr>
  <dimension ref="A2:J66"/>
  <sheetViews>
    <sheetView showGridLines="0" topLeftCell="A68"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653</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688</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210"/>
      <c r="C12" s="10"/>
      <c r="D12" s="10"/>
      <c r="E12" s="10"/>
      <c r="F12" s="10"/>
      <c r="G12" s="10"/>
      <c r="H12" s="71"/>
      <c r="I12" s="211"/>
      <c r="J12" s="211"/>
    </row>
    <row r="13" spans="1:10" x14ac:dyDescent="0.35">
      <c r="A13" s="69">
        <v>1</v>
      </c>
      <c r="B13" s="92" t="s">
        <v>654</v>
      </c>
      <c r="C13" s="6"/>
      <c r="D13" s="6"/>
      <c r="E13" s="6"/>
      <c r="F13" s="6"/>
      <c r="G13" s="6"/>
      <c r="I13" s="65"/>
      <c r="J13" s="65"/>
    </row>
    <row r="14" spans="1:10" x14ac:dyDescent="0.35">
      <c r="A14" s="66">
        <v>2</v>
      </c>
      <c r="B14" s="87" t="s">
        <v>281</v>
      </c>
      <c r="C14" s="6"/>
      <c r="D14" s="163" t="s">
        <v>638</v>
      </c>
      <c r="E14" s="6"/>
      <c r="F14" s="6"/>
      <c r="G14" s="6"/>
      <c r="I14" s="6"/>
      <c r="J14" s="6"/>
    </row>
    <row r="15" spans="1:10" ht="43.5" x14ac:dyDescent="0.35">
      <c r="A15" s="66">
        <v>3</v>
      </c>
      <c r="B15" s="87" t="s">
        <v>657</v>
      </c>
      <c r="C15" s="6"/>
      <c r="D15" s="163" t="s">
        <v>638</v>
      </c>
      <c r="E15" s="6"/>
      <c r="F15" s="6"/>
      <c r="G15" s="6"/>
      <c r="I15" s="6"/>
      <c r="J15" s="6"/>
    </row>
    <row r="16" spans="1:10" ht="29" x14ac:dyDescent="0.35">
      <c r="A16" s="66">
        <v>4</v>
      </c>
      <c r="B16" s="87" t="s">
        <v>322</v>
      </c>
      <c r="C16" s="6"/>
      <c r="D16" s="6"/>
      <c r="E16" s="6"/>
      <c r="F16" s="6"/>
      <c r="G16" s="6"/>
      <c r="I16" s="6"/>
      <c r="J16" s="6"/>
    </row>
    <row r="17" spans="1:10" ht="29" x14ac:dyDescent="0.35">
      <c r="A17" s="66">
        <v>5</v>
      </c>
      <c r="B17" s="87" t="s">
        <v>655</v>
      </c>
      <c r="C17" s="6"/>
      <c r="D17" s="6"/>
      <c r="E17" s="6"/>
      <c r="F17" s="6"/>
      <c r="G17" s="6"/>
      <c r="I17" s="6"/>
      <c r="J17" s="6"/>
    </row>
    <row r="18" spans="1:10" ht="43.5" x14ac:dyDescent="0.35">
      <c r="A18" s="66">
        <v>6</v>
      </c>
      <c r="B18" s="87" t="s">
        <v>656</v>
      </c>
      <c r="C18" s="6"/>
      <c r="D18" s="6"/>
      <c r="E18" s="6"/>
      <c r="F18" s="163"/>
      <c r="G18" s="6"/>
      <c r="I18" s="6"/>
      <c r="J18" s="6"/>
    </row>
    <row r="19" spans="1:10" ht="29" x14ac:dyDescent="0.35">
      <c r="A19" s="66">
        <v>7</v>
      </c>
      <c r="B19" s="87" t="s">
        <v>737</v>
      </c>
      <c r="C19" s="163" t="s">
        <v>638</v>
      </c>
      <c r="D19" s="6"/>
      <c r="E19" s="163" t="s">
        <v>638</v>
      </c>
      <c r="F19" s="163"/>
      <c r="G19" s="6"/>
      <c r="I19" s="6"/>
      <c r="J19" s="6"/>
    </row>
    <row r="20" spans="1:10" ht="72.5" x14ac:dyDescent="0.35">
      <c r="A20" s="66">
        <v>8</v>
      </c>
      <c r="B20" s="87" t="s">
        <v>658</v>
      </c>
      <c r="C20" s="163" t="s">
        <v>638</v>
      </c>
      <c r="D20" s="6"/>
      <c r="E20" s="163" t="s">
        <v>638</v>
      </c>
      <c r="F20" s="6"/>
      <c r="G20" s="6"/>
      <c r="I20" s="6"/>
      <c r="J20" s="6"/>
    </row>
    <row r="21" spans="1:10" ht="29" x14ac:dyDescent="0.35">
      <c r="A21" s="66">
        <v>9</v>
      </c>
      <c r="B21" s="87" t="s">
        <v>668</v>
      </c>
      <c r="C21" s="6"/>
      <c r="D21" s="6"/>
      <c r="E21" s="6"/>
      <c r="F21" s="6"/>
      <c r="G21" s="163" t="s">
        <v>638</v>
      </c>
      <c r="I21" s="6"/>
      <c r="J21" s="6"/>
    </row>
    <row r="22" spans="1:10" x14ac:dyDescent="0.35">
      <c r="A22" s="66"/>
      <c r="B22" s="87"/>
      <c r="C22" s="6"/>
      <c r="D22" s="6"/>
      <c r="E22" s="6"/>
      <c r="F22" s="6"/>
      <c r="G22" s="6"/>
      <c r="I22" s="6"/>
      <c r="J22" s="6"/>
    </row>
    <row r="23" spans="1:10" s="11" customFormat="1" x14ac:dyDescent="0.35">
      <c r="A23" s="72" t="s">
        <v>269</v>
      </c>
      <c r="B23" s="91" t="s">
        <v>689</v>
      </c>
      <c r="C23" s="10" t="s">
        <v>632</v>
      </c>
      <c r="D23" s="10" t="s">
        <v>323</v>
      </c>
      <c r="E23" s="10" t="s">
        <v>276</v>
      </c>
      <c r="F23" s="10" t="s">
        <v>635</v>
      </c>
      <c r="G23" s="10" t="s">
        <v>277</v>
      </c>
      <c r="H23" s="71"/>
      <c r="I23" s="10"/>
      <c r="J23" s="10"/>
    </row>
    <row r="24" spans="1:10" x14ac:dyDescent="0.35">
      <c r="A24" s="69">
        <v>1</v>
      </c>
      <c r="B24" s="87" t="s">
        <v>284</v>
      </c>
      <c r="C24" s="6"/>
      <c r="D24" s="6"/>
      <c r="E24" s="6"/>
      <c r="F24" s="6"/>
      <c r="G24" s="6"/>
      <c r="I24" s="6"/>
      <c r="J24" s="6"/>
    </row>
    <row r="25" spans="1:10" ht="29" x14ac:dyDescent="0.35">
      <c r="A25" s="66">
        <v>2</v>
      </c>
      <c r="B25" s="87" t="s">
        <v>666</v>
      </c>
      <c r="C25" s="6"/>
      <c r="D25" s="6"/>
      <c r="E25" s="6"/>
      <c r="F25" s="6"/>
      <c r="G25" s="6"/>
      <c r="I25" s="6"/>
      <c r="J25" s="6"/>
    </row>
    <row r="26" spans="1:10" x14ac:dyDescent="0.35">
      <c r="A26" s="66" t="s">
        <v>659</v>
      </c>
      <c r="B26" s="87" t="s">
        <v>663</v>
      </c>
      <c r="C26" s="6"/>
      <c r="D26" s="6"/>
      <c r="E26" s="6"/>
      <c r="F26" s="6"/>
      <c r="G26" s="6"/>
      <c r="I26" s="6"/>
      <c r="J26" s="6"/>
    </row>
    <row r="27" spans="1:10" x14ac:dyDescent="0.35">
      <c r="A27" s="66" t="s">
        <v>660</v>
      </c>
      <c r="B27" s="87" t="s">
        <v>664</v>
      </c>
      <c r="C27" s="6"/>
      <c r="D27" s="6"/>
      <c r="E27" s="163"/>
      <c r="F27" s="6"/>
      <c r="G27" s="6"/>
      <c r="I27" s="6"/>
      <c r="J27" s="6"/>
    </row>
    <row r="28" spans="1:10" x14ac:dyDescent="0.35">
      <c r="A28" s="66" t="s">
        <v>661</v>
      </c>
      <c r="B28" s="87" t="s">
        <v>665</v>
      </c>
      <c r="C28" s="6"/>
      <c r="D28" s="6"/>
      <c r="E28" s="6"/>
      <c r="F28" s="6"/>
      <c r="G28" s="6"/>
      <c r="I28" s="6"/>
      <c r="J28" s="6"/>
    </row>
    <row r="29" spans="1:10" x14ac:dyDescent="0.35">
      <c r="A29" s="66" t="s">
        <v>662</v>
      </c>
      <c r="B29" s="87" t="s">
        <v>667</v>
      </c>
      <c r="C29" s="6"/>
      <c r="D29" s="6"/>
      <c r="E29" s="6"/>
      <c r="F29" s="6"/>
      <c r="G29" s="6"/>
      <c r="I29" s="6"/>
      <c r="J29" s="6"/>
    </row>
    <row r="30" spans="1:10" ht="29" x14ac:dyDescent="0.35">
      <c r="A30" s="66">
        <v>3</v>
      </c>
      <c r="B30" s="87" t="s">
        <v>683</v>
      </c>
      <c r="C30" s="6"/>
      <c r="D30" s="6"/>
      <c r="E30" s="6"/>
      <c r="F30" s="163" t="s">
        <v>638</v>
      </c>
      <c r="G30" s="6"/>
      <c r="I30" s="6"/>
      <c r="J30" s="6"/>
    </row>
    <row r="31" spans="1:10" ht="87" x14ac:dyDescent="0.35">
      <c r="A31" s="66">
        <v>4</v>
      </c>
      <c r="B31" s="87" t="s">
        <v>669</v>
      </c>
      <c r="C31" s="6"/>
      <c r="D31" s="6"/>
      <c r="E31" s="6"/>
      <c r="F31" s="6"/>
      <c r="G31" s="6"/>
      <c r="I31" s="6"/>
      <c r="J31" s="6"/>
    </row>
    <row r="32" spans="1:10" ht="29" x14ac:dyDescent="0.35">
      <c r="A32" s="66">
        <v>5</v>
      </c>
      <c r="B32" s="87" t="s">
        <v>738</v>
      </c>
      <c r="C32" s="6"/>
      <c r="D32" s="6"/>
      <c r="E32" s="6"/>
      <c r="F32" s="163" t="s">
        <v>638</v>
      </c>
      <c r="G32" s="6"/>
      <c r="I32" s="6"/>
      <c r="J32" s="6"/>
    </row>
    <row r="33" spans="1:10" x14ac:dyDescent="0.35">
      <c r="A33" s="66"/>
      <c r="B33" s="87"/>
      <c r="C33" s="6"/>
      <c r="D33" s="6"/>
      <c r="E33" s="6"/>
      <c r="F33" s="6"/>
      <c r="G33" s="6"/>
      <c r="I33" s="6"/>
      <c r="J33" s="6"/>
    </row>
    <row r="34" spans="1:10" s="11" customFormat="1" x14ac:dyDescent="0.35">
      <c r="A34" s="72" t="s">
        <v>323</v>
      </c>
      <c r="B34" s="91" t="s">
        <v>670</v>
      </c>
      <c r="C34" s="10" t="s">
        <v>632</v>
      </c>
      <c r="D34" s="10" t="s">
        <v>323</v>
      </c>
      <c r="E34" s="10" t="s">
        <v>276</v>
      </c>
      <c r="F34" s="10" t="s">
        <v>635</v>
      </c>
      <c r="G34" s="10" t="s">
        <v>277</v>
      </c>
      <c r="H34" s="71"/>
      <c r="I34" s="10"/>
      <c r="J34" s="10"/>
    </row>
    <row r="35" spans="1:10" ht="29" x14ac:dyDescent="0.35">
      <c r="A35" s="69">
        <v>1</v>
      </c>
      <c r="B35" s="88" t="s">
        <v>671</v>
      </c>
      <c r="C35" s="7"/>
      <c r="D35" s="7"/>
      <c r="E35" s="7"/>
      <c r="F35" s="163" t="s">
        <v>638</v>
      </c>
      <c r="G35" s="7"/>
      <c r="I35" s="6"/>
      <c r="J35" s="6"/>
    </row>
    <row r="36" spans="1:10" ht="29" x14ac:dyDescent="0.35">
      <c r="A36" s="69">
        <v>2</v>
      </c>
      <c r="B36" s="88" t="s">
        <v>672</v>
      </c>
      <c r="C36" s="7"/>
      <c r="D36" s="7"/>
      <c r="E36" s="163" t="s">
        <v>638</v>
      </c>
      <c r="F36" s="7"/>
      <c r="G36" s="7"/>
      <c r="I36" s="6"/>
      <c r="J36" s="6"/>
    </row>
    <row r="37" spans="1:10" x14ac:dyDescent="0.35">
      <c r="A37" s="66"/>
      <c r="B37" s="87"/>
      <c r="C37" s="163"/>
      <c r="D37" s="6"/>
      <c r="E37" s="6"/>
      <c r="F37" s="6"/>
      <c r="G37" s="6"/>
      <c r="I37" s="6"/>
      <c r="J37" s="6"/>
    </row>
    <row r="38" spans="1:10" s="11" customFormat="1" x14ac:dyDescent="0.35">
      <c r="A38" s="72" t="s">
        <v>333</v>
      </c>
      <c r="B38" s="91" t="s">
        <v>673</v>
      </c>
      <c r="C38" s="10" t="s">
        <v>632</v>
      </c>
      <c r="D38" s="10" t="s">
        <v>323</v>
      </c>
      <c r="E38" s="10" t="s">
        <v>276</v>
      </c>
      <c r="F38" s="10" t="s">
        <v>635</v>
      </c>
      <c r="G38" s="10" t="s">
        <v>277</v>
      </c>
      <c r="H38" s="71"/>
      <c r="I38" s="10"/>
      <c r="J38" s="10"/>
    </row>
    <row r="39" spans="1:10" s="11" customFormat="1" x14ac:dyDescent="0.35">
      <c r="A39" s="72"/>
      <c r="B39" s="91"/>
      <c r="C39" s="10"/>
      <c r="D39" s="10"/>
      <c r="E39" s="10"/>
      <c r="F39" s="10"/>
      <c r="G39" s="212" t="s">
        <v>638</v>
      </c>
      <c r="H39" s="71"/>
      <c r="I39" s="10"/>
      <c r="J39" s="10"/>
    </row>
    <row r="40" spans="1:10" ht="29" x14ac:dyDescent="0.35">
      <c r="A40" s="66">
        <v>1</v>
      </c>
      <c r="B40" s="87" t="s">
        <v>739</v>
      </c>
      <c r="C40" s="6"/>
      <c r="D40" s="6"/>
      <c r="E40" s="6"/>
      <c r="F40" s="6"/>
      <c r="G40" s="163"/>
      <c r="I40" s="6"/>
      <c r="J40" s="6"/>
    </row>
    <row r="41" spans="1:10" ht="29" x14ac:dyDescent="0.35">
      <c r="A41" s="66" t="s">
        <v>44</v>
      </c>
      <c r="B41" s="87" t="s">
        <v>677</v>
      </c>
      <c r="C41" s="6"/>
      <c r="D41" s="6"/>
      <c r="E41" s="6"/>
      <c r="F41" s="6"/>
      <c r="G41" s="6"/>
      <c r="I41" s="6"/>
      <c r="J41" s="6"/>
    </row>
    <row r="42" spans="1:10" ht="58" x14ac:dyDescent="0.35">
      <c r="A42" s="66" t="s">
        <v>13</v>
      </c>
      <c r="B42" s="87" t="s">
        <v>740</v>
      </c>
      <c r="C42" s="6"/>
      <c r="D42" s="6"/>
      <c r="E42" s="6"/>
      <c r="F42" s="6"/>
      <c r="G42" s="6"/>
      <c r="I42" s="6"/>
      <c r="J42" s="6"/>
    </row>
    <row r="43" spans="1:10" ht="29" x14ac:dyDescent="0.35">
      <c r="A43" s="66" t="s">
        <v>14</v>
      </c>
      <c r="B43" s="87" t="s">
        <v>678</v>
      </c>
      <c r="C43" s="6"/>
      <c r="D43" s="6"/>
      <c r="E43" s="6"/>
      <c r="F43" s="6"/>
      <c r="G43" s="6"/>
      <c r="I43" s="6"/>
      <c r="J43" s="6"/>
    </row>
    <row r="44" spans="1:10" ht="58" x14ac:dyDescent="0.35">
      <c r="A44" s="66" t="s">
        <v>25</v>
      </c>
      <c r="B44" s="87" t="s">
        <v>679</v>
      </c>
      <c r="C44" s="6"/>
      <c r="D44" s="6"/>
      <c r="E44" s="6"/>
      <c r="F44" s="6"/>
      <c r="G44" s="6"/>
      <c r="I44" s="6"/>
      <c r="J44" s="6"/>
    </row>
    <row r="45" spans="1:10" ht="29" x14ac:dyDescent="0.35">
      <c r="A45" s="66">
        <v>2</v>
      </c>
      <c r="B45" s="87" t="s">
        <v>741</v>
      </c>
      <c r="C45" s="6"/>
      <c r="D45" s="6"/>
      <c r="E45" s="6"/>
      <c r="F45" s="6"/>
      <c r="G45" s="6"/>
      <c r="I45" s="6"/>
      <c r="J45" s="6"/>
    </row>
    <row r="46" spans="1:10" ht="43.5" x14ac:dyDescent="0.35">
      <c r="A46" s="66" t="s">
        <v>44</v>
      </c>
      <c r="B46" s="87" t="s">
        <v>742</v>
      </c>
      <c r="C46" s="6"/>
      <c r="D46" s="6"/>
      <c r="E46" s="6"/>
      <c r="F46" s="6"/>
      <c r="G46" s="6"/>
      <c r="I46" s="6"/>
      <c r="J46" s="6"/>
    </row>
    <row r="47" spans="1:10" ht="72.5" x14ac:dyDescent="0.35">
      <c r="A47" s="66" t="s">
        <v>13</v>
      </c>
      <c r="B47" s="87" t="s">
        <v>676</v>
      </c>
      <c r="C47" s="6"/>
      <c r="D47" s="6"/>
      <c r="E47" s="6"/>
      <c r="F47" s="6"/>
      <c r="G47" s="6"/>
      <c r="I47" s="6"/>
      <c r="J47" s="6"/>
    </row>
    <row r="48" spans="1:10" ht="87" x14ac:dyDescent="0.35">
      <c r="A48" s="66">
        <v>3</v>
      </c>
      <c r="B48" s="87" t="s">
        <v>674</v>
      </c>
      <c r="C48" s="6"/>
      <c r="D48" s="6"/>
      <c r="E48" s="6"/>
      <c r="F48" s="6"/>
      <c r="G48" s="6"/>
      <c r="I48" s="6"/>
      <c r="J48" s="6"/>
    </row>
    <row r="49" spans="1:10" x14ac:dyDescent="0.35">
      <c r="A49" s="66">
        <v>4</v>
      </c>
      <c r="B49" s="87" t="s">
        <v>675</v>
      </c>
      <c r="C49" s="6"/>
      <c r="D49" s="6"/>
      <c r="E49" s="6"/>
      <c r="F49" s="6"/>
      <c r="G49" s="6"/>
      <c r="I49" s="6"/>
      <c r="J49" s="6"/>
    </row>
    <row r="50" spans="1:10" s="11" customFormat="1" x14ac:dyDescent="0.35">
      <c r="A50" s="72" t="s">
        <v>333</v>
      </c>
      <c r="B50" s="91" t="s">
        <v>681</v>
      </c>
      <c r="C50" s="10" t="s">
        <v>632</v>
      </c>
      <c r="D50" s="10" t="s">
        <v>323</v>
      </c>
      <c r="E50" s="10" t="s">
        <v>276</v>
      </c>
      <c r="F50" s="10" t="s">
        <v>635</v>
      </c>
      <c r="G50" s="10" t="s">
        <v>277</v>
      </c>
      <c r="H50" s="71"/>
      <c r="I50" s="10"/>
      <c r="J50" s="10"/>
    </row>
    <row r="51" spans="1:10" x14ac:dyDescent="0.35">
      <c r="A51" s="69">
        <v>1</v>
      </c>
      <c r="B51" s="87" t="s">
        <v>682</v>
      </c>
      <c r="C51" s="6"/>
      <c r="D51" s="6"/>
      <c r="E51" s="6"/>
      <c r="F51" s="163" t="s">
        <v>638</v>
      </c>
      <c r="G51" s="6"/>
      <c r="I51" s="6"/>
      <c r="J51" s="6"/>
    </row>
    <row r="52" spans="1:10" ht="29" x14ac:dyDescent="0.35">
      <c r="A52" s="66">
        <v>2</v>
      </c>
      <c r="B52" s="87" t="s">
        <v>687</v>
      </c>
      <c r="C52" s="6"/>
      <c r="D52" s="6"/>
      <c r="E52" s="6"/>
      <c r="F52" s="6"/>
      <c r="G52" s="6"/>
      <c r="I52" s="6"/>
      <c r="J52" s="6"/>
    </row>
    <row r="53" spans="1:10" x14ac:dyDescent="0.35">
      <c r="A53" s="66"/>
      <c r="B53" s="87"/>
      <c r="C53" s="6"/>
      <c r="D53" s="6"/>
      <c r="E53" s="6"/>
      <c r="F53" s="6"/>
      <c r="G53" s="6"/>
      <c r="I53" s="6"/>
      <c r="J53" s="6"/>
    </row>
    <row r="54" spans="1:10" s="11" customFormat="1" x14ac:dyDescent="0.35">
      <c r="A54" s="72" t="s">
        <v>344</v>
      </c>
      <c r="B54" s="91" t="s">
        <v>680</v>
      </c>
      <c r="C54" s="10"/>
      <c r="D54" s="10"/>
      <c r="E54" s="10"/>
      <c r="F54" s="10"/>
      <c r="G54" s="10"/>
      <c r="H54" s="71"/>
      <c r="I54" s="10"/>
      <c r="J54" s="10"/>
    </row>
    <row r="55" spans="1:10" s="11" customFormat="1" ht="29" x14ac:dyDescent="0.35">
      <c r="A55" s="69">
        <v>1</v>
      </c>
      <c r="B55" s="87" t="s">
        <v>684</v>
      </c>
      <c r="C55" s="6"/>
      <c r="D55" s="6"/>
      <c r="E55" s="6"/>
      <c r="F55" s="163" t="s">
        <v>638</v>
      </c>
      <c r="G55" s="6"/>
      <c r="H55" s="4"/>
      <c r="I55" s="6"/>
      <c r="J55" s="6"/>
    </row>
    <row r="56" spans="1:10" s="11" customFormat="1" ht="43.5" x14ac:dyDescent="0.35">
      <c r="A56" s="69">
        <v>2</v>
      </c>
      <c r="B56" s="87" t="s">
        <v>743</v>
      </c>
      <c r="C56" s="6"/>
      <c r="D56" s="6"/>
      <c r="E56" s="6"/>
      <c r="F56" s="163"/>
      <c r="G56" s="6"/>
      <c r="H56" s="4"/>
      <c r="I56" s="6"/>
      <c r="J56" s="6"/>
    </row>
    <row r="57" spans="1:10" ht="43.5" x14ac:dyDescent="0.35">
      <c r="A57" s="66">
        <v>3</v>
      </c>
      <c r="B57" s="87" t="s">
        <v>685</v>
      </c>
      <c r="C57" s="6"/>
      <c r="D57" s="6"/>
      <c r="E57" s="6"/>
      <c r="F57" s="163" t="s">
        <v>638</v>
      </c>
      <c r="G57" s="6"/>
      <c r="I57" s="6"/>
      <c r="J57" s="6"/>
    </row>
    <row r="58" spans="1:10" x14ac:dyDescent="0.35">
      <c r="A58" s="66"/>
      <c r="B58" s="87"/>
      <c r="C58" s="6"/>
      <c r="D58" s="6"/>
      <c r="E58" s="6"/>
      <c r="F58" s="6"/>
      <c r="G58" s="6"/>
      <c r="I58" s="6"/>
      <c r="J58" s="6"/>
    </row>
    <row r="59" spans="1:10" s="11" customFormat="1" x14ac:dyDescent="0.35">
      <c r="A59" s="72" t="s">
        <v>345</v>
      </c>
      <c r="B59" s="91" t="s">
        <v>692</v>
      </c>
      <c r="C59" s="10"/>
      <c r="D59" s="10"/>
      <c r="E59" s="10"/>
      <c r="F59" s="10"/>
      <c r="G59" s="10"/>
      <c r="H59" s="71"/>
      <c r="I59" s="10"/>
      <c r="J59" s="10"/>
    </row>
    <row r="60" spans="1:10" ht="43.5" x14ac:dyDescent="0.35">
      <c r="A60" s="66">
        <v>1</v>
      </c>
      <c r="B60" s="87" t="s">
        <v>690</v>
      </c>
      <c r="C60" s="6"/>
      <c r="D60" s="6"/>
      <c r="E60" s="163" t="s">
        <v>638</v>
      </c>
      <c r="F60" s="6"/>
      <c r="G60" s="6"/>
      <c r="I60" s="6"/>
      <c r="J60" s="6"/>
    </row>
    <row r="61" spans="1:10" ht="72.5" x14ac:dyDescent="0.35">
      <c r="A61" s="66">
        <v>2</v>
      </c>
      <c r="B61" s="87" t="s">
        <v>691</v>
      </c>
      <c r="C61" s="6"/>
      <c r="D61" s="6"/>
      <c r="E61" s="6"/>
      <c r="F61" s="6"/>
      <c r="G61" s="6"/>
      <c r="I61" s="6"/>
      <c r="J61" s="6"/>
    </row>
    <row r="62" spans="1:10" x14ac:dyDescent="0.35">
      <c r="A62" s="66"/>
      <c r="B62" s="87"/>
      <c r="C62" s="6"/>
      <c r="D62" s="6"/>
      <c r="E62" s="6"/>
      <c r="F62" s="6"/>
      <c r="G62" s="6"/>
      <c r="I62" s="6"/>
      <c r="J62" s="6"/>
    </row>
    <row r="63" spans="1:10" s="11" customFormat="1" x14ac:dyDescent="0.35">
      <c r="A63" s="72"/>
      <c r="B63" s="91" t="s">
        <v>686</v>
      </c>
      <c r="C63" s="10"/>
      <c r="D63" s="10"/>
      <c r="E63" s="10"/>
      <c r="F63" s="10"/>
      <c r="G63" s="10"/>
      <c r="H63" s="71"/>
      <c r="I63" s="10"/>
      <c r="J63" s="10"/>
    </row>
    <row r="64" spans="1:10" s="11" customFormat="1" x14ac:dyDescent="0.35">
      <c r="A64" s="72"/>
      <c r="B64" s="91"/>
      <c r="C64" s="10"/>
      <c r="D64" s="10"/>
      <c r="E64" s="10"/>
      <c r="F64" s="10"/>
      <c r="G64" s="10"/>
      <c r="H64" s="71"/>
      <c r="I64" s="10"/>
      <c r="J64" s="10"/>
    </row>
    <row r="65" spans="1:10" x14ac:dyDescent="0.35">
      <c r="A65" s="66"/>
      <c r="B65" s="87"/>
      <c r="C65" s="6"/>
      <c r="D65" s="6"/>
      <c r="E65" s="6"/>
      <c r="F65" s="6"/>
      <c r="G65" s="6"/>
      <c r="I65" s="6"/>
      <c r="J65" s="6"/>
    </row>
    <row r="66" spans="1:10" x14ac:dyDescent="0.35">
      <c r="A66" s="236" t="s">
        <v>43</v>
      </c>
      <c r="B66" s="236"/>
      <c r="C66" s="236"/>
      <c r="D66" s="236"/>
      <c r="E66" s="236"/>
      <c r="F66" s="236"/>
      <c r="G66" s="236"/>
      <c r="H66" s="236"/>
      <c r="I66" s="236"/>
      <c r="J66" s="236"/>
    </row>
  </sheetData>
  <mergeCells count="1">
    <mergeCell ref="A66:J66"/>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236A-391A-4A3F-B436-64159F85B62C}">
  <sheetPr>
    <tabColor rgb="FF00B0F0"/>
    <pageSetUpPr fitToPage="1"/>
  </sheetPr>
  <dimension ref="A2:J93"/>
  <sheetViews>
    <sheetView showGridLines="0" topLeftCell="A81"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210</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ht="29" x14ac:dyDescent="0.35">
      <c r="A12" s="69">
        <v>1</v>
      </c>
      <c r="B12" s="87" t="s">
        <v>711</v>
      </c>
      <c r="C12" s="6"/>
      <c r="D12" s="6"/>
      <c r="E12" s="6"/>
      <c r="F12" s="6"/>
      <c r="G12" s="6"/>
      <c r="I12" s="65"/>
      <c r="J12" s="65"/>
    </row>
    <row r="13" spans="1:10" ht="29" x14ac:dyDescent="0.35">
      <c r="A13" s="66">
        <v>2</v>
      </c>
      <c r="B13" s="92" t="s">
        <v>710</v>
      </c>
      <c r="C13" s="6"/>
      <c r="D13" s="163"/>
      <c r="E13" s="6"/>
      <c r="F13" s="6"/>
      <c r="G13" s="6"/>
      <c r="I13" s="6"/>
      <c r="J13" s="6"/>
    </row>
    <row r="14" spans="1:10" ht="43.5" x14ac:dyDescent="0.35">
      <c r="A14" s="66">
        <v>3</v>
      </c>
      <c r="B14" s="92" t="s">
        <v>724</v>
      </c>
      <c r="C14" s="6"/>
      <c r="D14" s="163"/>
      <c r="E14" s="6"/>
      <c r="F14" s="6"/>
      <c r="G14" s="6"/>
      <c r="I14" s="6"/>
      <c r="J14" s="6"/>
    </row>
    <row r="15" spans="1:10" ht="29" x14ac:dyDescent="0.35">
      <c r="A15" s="66">
        <v>4</v>
      </c>
      <c r="B15" s="87" t="s">
        <v>729</v>
      </c>
      <c r="C15" s="6"/>
      <c r="D15" s="6"/>
      <c r="E15" s="6"/>
      <c r="F15" s="6"/>
      <c r="G15" s="6"/>
      <c r="I15" s="6"/>
      <c r="J15" s="6"/>
    </row>
    <row r="16" spans="1:10" x14ac:dyDescent="0.35">
      <c r="A16" s="66" t="s">
        <v>44</v>
      </c>
      <c r="B16" s="87" t="s">
        <v>730</v>
      </c>
      <c r="C16" s="6"/>
      <c r="D16" s="6"/>
      <c r="E16" s="6"/>
      <c r="F16" s="6"/>
      <c r="G16" s="6"/>
      <c r="I16" s="6"/>
      <c r="J16" s="6"/>
    </row>
    <row r="17" spans="1:10" x14ac:dyDescent="0.35">
      <c r="A17" s="66" t="s">
        <v>13</v>
      </c>
      <c r="B17" s="87" t="s">
        <v>731</v>
      </c>
      <c r="C17" s="6"/>
      <c r="D17" s="6"/>
      <c r="E17" s="6"/>
      <c r="F17" s="163"/>
      <c r="G17" s="6"/>
      <c r="I17" s="6"/>
      <c r="J17" s="6"/>
    </row>
    <row r="18" spans="1:10" x14ac:dyDescent="0.35">
      <c r="A18" s="66" t="s">
        <v>14</v>
      </c>
      <c r="B18" s="87" t="s">
        <v>732</v>
      </c>
      <c r="C18" s="6"/>
      <c r="D18" s="6"/>
      <c r="E18" s="6"/>
      <c r="F18" s="163"/>
      <c r="G18" s="6"/>
      <c r="I18" s="6"/>
      <c r="J18" s="6"/>
    </row>
    <row r="19" spans="1:10" x14ac:dyDescent="0.35">
      <c r="A19" s="66" t="s">
        <v>25</v>
      </c>
      <c r="B19" s="87" t="s">
        <v>735</v>
      </c>
      <c r="C19" s="6"/>
      <c r="D19" s="6"/>
      <c r="E19" s="6"/>
      <c r="F19" s="6"/>
      <c r="G19" s="6"/>
      <c r="I19" s="6"/>
      <c r="J19" s="6"/>
    </row>
    <row r="20" spans="1:10" x14ac:dyDescent="0.35">
      <c r="A20" s="66" t="s">
        <v>27</v>
      </c>
      <c r="B20" s="87" t="s">
        <v>733</v>
      </c>
      <c r="C20" s="6"/>
      <c r="D20" s="6"/>
      <c r="E20" s="6"/>
      <c r="F20" s="6"/>
      <c r="G20" s="6"/>
      <c r="I20" s="6"/>
      <c r="J20" s="6"/>
    </row>
    <row r="21" spans="1:10" x14ac:dyDescent="0.35">
      <c r="A21" s="66" t="s">
        <v>29</v>
      </c>
      <c r="B21" s="87" t="s">
        <v>734</v>
      </c>
      <c r="C21" s="6"/>
      <c r="D21" s="6"/>
      <c r="E21" s="6"/>
      <c r="F21" s="6"/>
      <c r="G21" s="6"/>
      <c r="I21" s="6"/>
      <c r="J21" s="6"/>
    </row>
    <row r="22" spans="1:10" ht="43.5" x14ac:dyDescent="0.35">
      <c r="A22" s="66" t="s">
        <v>31</v>
      </c>
      <c r="B22" s="87" t="s">
        <v>736</v>
      </c>
      <c r="C22" s="6"/>
      <c r="D22" s="6"/>
      <c r="E22" s="6"/>
      <c r="F22" s="6"/>
      <c r="G22" s="6"/>
      <c r="I22" s="6"/>
      <c r="J22" s="6"/>
    </row>
    <row r="23" spans="1:10" ht="43.5" x14ac:dyDescent="0.35">
      <c r="A23" s="66" t="s">
        <v>33</v>
      </c>
      <c r="B23" s="87" t="s">
        <v>744</v>
      </c>
      <c r="C23" s="6"/>
      <c r="D23" s="6"/>
      <c r="E23" s="6"/>
      <c r="F23" s="6"/>
      <c r="G23" s="6"/>
      <c r="I23" s="6"/>
      <c r="J23" s="6"/>
    </row>
    <row r="24" spans="1:10" s="11" customFormat="1" x14ac:dyDescent="0.35">
      <c r="A24" s="72" t="s">
        <v>269</v>
      </c>
      <c r="B24" s="91" t="s">
        <v>712</v>
      </c>
      <c r="C24" s="10" t="s">
        <v>632</v>
      </c>
      <c r="D24" s="10" t="s">
        <v>323</v>
      </c>
      <c r="E24" s="10" t="s">
        <v>276</v>
      </c>
      <c r="F24" s="10" t="s">
        <v>635</v>
      </c>
      <c r="G24" s="10" t="s">
        <v>277</v>
      </c>
      <c r="H24" s="71"/>
      <c r="I24" s="10"/>
      <c r="J24" s="10"/>
    </row>
    <row r="25" spans="1:10" ht="29" x14ac:dyDescent="0.35">
      <c r="A25" s="69">
        <v>1</v>
      </c>
      <c r="B25" s="87" t="s">
        <v>713</v>
      </c>
      <c r="C25" s="6"/>
      <c r="D25" s="6"/>
      <c r="E25" s="6"/>
      <c r="F25" s="6"/>
      <c r="G25" s="6"/>
      <c r="I25" s="6"/>
      <c r="J25" s="6"/>
    </row>
    <row r="26" spans="1:10" x14ac:dyDescent="0.35">
      <c r="A26" s="66" t="s">
        <v>659</v>
      </c>
      <c r="B26" s="87" t="s">
        <v>714</v>
      </c>
      <c r="C26" s="6"/>
      <c r="D26" s="6"/>
      <c r="E26" s="6"/>
      <c r="F26" s="6"/>
      <c r="G26" s="6"/>
      <c r="I26" s="6"/>
      <c r="J26" s="6"/>
    </row>
    <row r="27" spans="1:10" ht="43.5" x14ac:dyDescent="0.35">
      <c r="A27" s="66" t="s">
        <v>660</v>
      </c>
      <c r="B27" s="87" t="s">
        <v>726</v>
      </c>
      <c r="C27" s="6"/>
      <c r="D27" s="6"/>
      <c r="E27" s="6"/>
      <c r="F27" s="6"/>
      <c r="G27" s="6"/>
      <c r="I27" s="6"/>
      <c r="J27" s="6"/>
    </row>
    <row r="28" spans="1:10" x14ac:dyDescent="0.35">
      <c r="A28" s="66" t="s">
        <v>661</v>
      </c>
      <c r="B28" s="87" t="s">
        <v>715</v>
      </c>
      <c r="C28" s="6"/>
      <c r="D28" s="6"/>
      <c r="E28" s="163"/>
      <c r="F28" s="6"/>
      <c r="G28" s="6"/>
      <c r="I28" s="6"/>
      <c r="J28" s="6"/>
    </row>
    <row r="29" spans="1:10" x14ac:dyDescent="0.35">
      <c r="A29" s="66" t="s">
        <v>662</v>
      </c>
      <c r="B29" s="87" t="s">
        <v>727</v>
      </c>
      <c r="C29" s="6"/>
      <c r="D29" s="6"/>
      <c r="E29" s="163"/>
      <c r="F29" s="6"/>
      <c r="G29" s="6"/>
      <c r="I29" s="6"/>
      <c r="J29" s="6"/>
    </row>
    <row r="30" spans="1:10" ht="29" x14ac:dyDescent="0.35">
      <c r="A30" s="66" t="s">
        <v>27</v>
      </c>
      <c r="B30" s="87" t="s">
        <v>784</v>
      </c>
      <c r="C30" s="6"/>
      <c r="D30" s="6"/>
      <c r="E30" s="6"/>
      <c r="F30" s="6"/>
      <c r="G30" s="6"/>
      <c r="I30" s="6"/>
      <c r="J30" s="6"/>
    </row>
    <row r="31" spans="1:10" x14ac:dyDescent="0.35">
      <c r="A31" s="66" t="s">
        <v>29</v>
      </c>
      <c r="B31" s="87" t="s">
        <v>716</v>
      </c>
      <c r="C31" s="6"/>
      <c r="D31" s="6"/>
      <c r="E31" s="6"/>
      <c r="F31" s="6"/>
      <c r="G31" s="6"/>
      <c r="I31" s="6"/>
      <c r="J31" s="6"/>
    </row>
    <row r="32" spans="1:10" x14ac:dyDescent="0.35">
      <c r="A32" s="66" t="s">
        <v>31</v>
      </c>
      <c r="B32" s="87" t="s">
        <v>717</v>
      </c>
      <c r="C32" s="6"/>
      <c r="D32" s="6"/>
      <c r="E32" s="6"/>
      <c r="F32" s="6"/>
      <c r="G32" s="6"/>
      <c r="I32" s="6"/>
      <c r="J32" s="6"/>
    </row>
    <row r="33" spans="1:10" x14ac:dyDescent="0.35">
      <c r="A33" s="66" t="s">
        <v>33</v>
      </c>
      <c r="B33" s="87" t="s">
        <v>718</v>
      </c>
      <c r="C33" s="6"/>
      <c r="D33" s="6"/>
      <c r="E33" s="6"/>
      <c r="F33" s="6"/>
      <c r="G33" s="6"/>
      <c r="I33" s="6"/>
      <c r="J33" s="6"/>
    </row>
    <row r="34" spans="1:10" x14ac:dyDescent="0.35">
      <c r="A34" s="66" t="s">
        <v>51</v>
      </c>
      <c r="B34" s="87" t="s">
        <v>719</v>
      </c>
      <c r="C34" s="6"/>
      <c r="D34" s="6"/>
      <c r="E34" s="6"/>
      <c r="F34" s="6"/>
      <c r="G34" s="6"/>
      <c r="I34" s="6"/>
      <c r="J34" s="6"/>
    </row>
    <row r="35" spans="1:10" x14ac:dyDescent="0.35">
      <c r="A35" s="66" t="s">
        <v>63</v>
      </c>
      <c r="B35" s="87" t="s">
        <v>720</v>
      </c>
      <c r="C35" s="6"/>
      <c r="D35" s="6"/>
      <c r="E35" s="6"/>
      <c r="F35" s="6"/>
      <c r="G35" s="6"/>
      <c r="I35" s="6"/>
      <c r="J35" s="6"/>
    </row>
    <row r="36" spans="1:10" ht="43.5" x14ac:dyDescent="0.35">
      <c r="A36" s="66">
        <v>2</v>
      </c>
      <c r="B36" s="87" t="s">
        <v>744</v>
      </c>
      <c r="C36" s="6"/>
      <c r="D36" s="6"/>
      <c r="E36" s="6"/>
      <c r="F36" s="6"/>
      <c r="G36" s="6"/>
      <c r="I36" s="6"/>
      <c r="J36" s="6"/>
    </row>
    <row r="37" spans="1:10" s="11" customFormat="1" x14ac:dyDescent="0.35">
      <c r="A37" s="72" t="s">
        <v>323</v>
      </c>
      <c r="B37" s="91" t="s">
        <v>722</v>
      </c>
      <c r="C37" s="10" t="s">
        <v>632</v>
      </c>
      <c r="D37" s="10" t="s">
        <v>323</v>
      </c>
      <c r="E37" s="10" t="s">
        <v>276</v>
      </c>
      <c r="F37" s="10" t="s">
        <v>635</v>
      </c>
      <c r="G37" s="10" t="s">
        <v>277</v>
      </c>
      <c r="H37" s="71"/>
      <c r="I37" s="10"/>
      <c r="J37" s="10"/>
    </row>
    <row r="38" spans="1:10" ht="29" x14ac:dyDescent="0.35">
      <c r="A38" s="69">
        <v>1</v>
      </c>
      <c r="B38" s="87" t="s">
        <v>723</v>
      </c>
      <c r="C38" s="7"/>
      <c r="D38" s="7"/>
      <c r="E38" s="7"/>
      <c r="F38" s="7"/>
      <c r="G38" s="7"/>
      <c r="I38" s="6"/>
      <c r="J38" s="6"/>
    </row>
    <row r="39" spans="1:10" x14ac:dyDescent="0.35">
      <c r="A39" s="69" t="s">
        <v>659</v>
      </c>
      <c r="B39" s="87" t="s">
        <v>725</v>
      </c>
      <c r="C39" s="7"/>
      <c r="D39" s="7"/>
      <c r="E39" s="7"/>
      <c r="F39" s="7"/>
      <c r="G39" s="7"/>
      <c r="I39" s="6"/>
      <c r="J39" s="6"/>
    </row>
    <row r="40" spans="1:10" x14ac:dyDescent="0.35">
      <c r="A40" s="66" t="s">
        <v>661</v>
      </c>
      <c r="B40" s="87" t="s">
        <v>715</v>
      </c>
      <c r="C40" s="7"/>
      <c r="D40" s="7"/>
      <c r="E40" s="7"/>
      <c r="F40" s="7"/>
      <c r="G40" s="7"/>
      <c r="I40" s="6"/>
      <c r="J40" s="6"/>
    </row>
    <row r="41" spans="1:10" x14ac:dyDescent="0.35">
      <c r="A41" s="66" t="s">
        <v>662</v>
      </c>
      <c r="B41" s="87" t="s">
        <v>727</v>
      </c>
      <c r="C41" s="7"/>
      <c r="D41" s="7"/>
      <c r="E41" s="7"/>
      <c r="F41" s="7"/>
      <c r="G41" s="7"/>
      <c r="I41" s="6"/>
      <c r="J41" s="6"/>
    </row>
    <row r="42" spans="1:10" ht="29" x14ac:dyDescent="0.35">
      <c r="A42" s="66" t="s">
        <v>27</v>
      </c>
      <c r="B42" s="87" t="s">
        <v>721</v>
      </c>
      <c r="C42" s="7"/>
      <c r="D42" s="7"/>
      <c r="E42" s="7"/>
      <c r="F42" s="7"/>
      <c r="G42" s="7"/>
      <c r="I42" s="6"/>
      <c r="J42" s="6"/>
    </row>
    <row r="43" spans="1:10" x14ac:dyDescent="0.35">
      <c r="A43" s="66" t="s">
        <v>29</v>
      </c>
      <c r="B43" s="87" t="s">
        <v>716</v>
      </c>
      <c r="C43" s="7"/>
      <c r="D43" s="7"/>
      <c r="E43" s="7"/>
      <c r="F43" s="7"/>
      <c r="G43" s="7"/>
      <c r="I43" s="6"/>
      <c r="J43" s="6"/>
    </row>
    <row r="44" spans="1:10" x14ac:dyDescent="0.35">
      <c r="A44" s="66" t="s">
        <v>31</v>
      </c>
      <c r="B44" s="87" t="s">
        <v>717</v>
      </c>
      <c r="C44" s="7"/>
      <c r="D44" s="7"/>
      <c r="E44" s="7"/>
      <c r="F44" s="7"/>
      <c r="G44" s="7"/>
      <c r="I44" s="6"/>
      <c r="J44" s="6"/>
    </row>
    <row r="45" spans="1:10" x14ac:dyDescent="0.35">
      <c r="A45" s="66" t="s">
        <v>33</v>
      </c>
      <c r="B45" s="87" t="s">
        <v>718</v>
      </c>
      <c r="C45" s="7"/>
      <c r="D45" s="7"/>
      <c r="E45" s="7"/>
      <c r="F45" s="7"/>
      <c r="G45" s="7"/>
      <c r="I45" s="6"/>
      <c r="J45" s="6"/>
    </row>
    <row r="46" spans="1:10" x14ac:dyDescent="0.35">
      <c r="A46" s="66" t="s">
        <v>51</v>
      </c>
      <c r="B46" s="87" t="s">
        <v>719</v>
      </c>
      <c r="C46" s="7"/>
      <c r="D46" s="7"/>
      <c r="E46" s="7"/>
      <c r="F46" s="7"/>
      <c r="G46" s="7"/>
      <c r="I46" s="6"/>
      <c r="J46" s="6"/>
    </row>
    <row r="47" spans="1:10" x14ac:dyDescent="0.35">
      <c r="A47" s="66" t="s">
        <v>63</v>
      </c>
      <c r="B47" s="87" t="s">
        <v>720</v>
      </c>
      <c r="C47" s="7"/>
      <c r="D47" s="7"/>
      <c r="E47" s="7"/>
      <c r="F47" s="7"/>
      <c r="G47" s="7"/>
      <c r="I47" s="6"/>
      <c r="J47" s="6"/>
    </row>
    <row r="48" spans="1:10" ht="43.5" x14ac:dyDescent="0.35">
      <c r="A48" s="66">
        <v>2</v>
      </c>
      <c r="B48" s="87" t="s">
        <v>744</v>
      </c>
      <c r="C48" s="163"/>
      <c r="D48" s="6"/>
      <c r="E48" s="6"/>
      <c r="F48" s="6"/>
      <c r="G48" s="6"/>
      <c r="I48" s="6"/>
      <c r="J48" s="6"/>
    </row>
    <row r="49" spans="1:10" s="11" customFormat="1" x14ac:dyDescent="0.35">
      <c r="A49" s="72" t="s">
        <v>333</v>
      </c>
      <c r="B49" s="91" t="s">
        <v>728</v>
      </c>
      <c r="C49" s="10" t="s">
        <v>632</v>
      </c>
      <c r="D49" s="10" t="s">
        <v>323</v>
      </c>
      <c r="E49" s="10" t="s">
        <v>276</v>
      </c>
      <c r="F49" s="10" t="s">
        <v>635</v>
      </c>
      <c r="G49" s="10" t="s">
        <v>277</v>
      </c>
      <c r="H49" s="71"/>
      <c r="I49" s="10"/>
      <c r="J49" s="10"/>
    </row>
    <row r="50" spans="1:10" ht="29" x14ac:dyDescent="0.35">
      <c r="A50" s="66">
        <v>1</v>
      </c>
      <c r="B50" s="87" t="s">
        <v>745</v>
      </c>
      <c r="C50" s="6"/>
      <c r="D50" s="6"/>
      <c r="E50" s="6"/>
      <c r="F50" s="6"/>
      <c r="G50" s="6"/>
      <c r="I50" s="6"/>
      <c r="J50" s="6"/>
    </row>
    <row r="51" spans="1:10" ht="43.5" x14ac:dyDescent="0.35">
      <c r="A51" s="66">
        <v>2</v>
      </c>
      <c r="B51" s="87" t="s">
        <v>746</v>
      </c>
      <c r="C51" s="6"/>
      <c r="D51" s="6"/>
      <c r="E51" s="6"/>
      <c r="F51" s="6"/>
      <c r="G51" s="6"/>
      <c r="I51" s="6"/>
      <c r="J51" s="6"/>
    </row>
    <row r="52" spans="1:10" s="11" customFormat="1" x14ac:dyDescent="0.35">
      <c r="A52" s="72" t="s">
        <v>333</v>
      </c>
      <c r="B52" s="91" t="s">
        <v>747</v>
      </c>
      <c r="C52" s="10" t="s">
        <v>632</v>
      </c>
      <c r="D52" s="10" t="s">
        <v>323</v>
      </c>
      <c r="E52" s="10" t="s">
        <v>276</v>
      </c>
      <c r="F52" s="10" t="s">
        <v>635</v>
      </c>
      <c r="G52" s="10" t="s">
        <v>277</v>
      </c>
      <c r="H52" s="71"/>
      <c r="I52" s="10"/>
      <c r="J52" s="10"/>
    </row>
    <row r="53" spans="1:10" ht="43.5" x14ac:dyDescent="0.35">
      <c r="A53" s="69">
        <v>1</v>
      </c>
      <c r="B53" s="87" t="s">
        <v>748</v>
      </c>
      <c r="C53" s="6"/>
      <c r="D53" s="6"/>
      <c r="E53" s="6"/>
      <c r="F53" s="6"/>
      <c r="G53" s="6"/>
      <c r="I53" s="6"/>
      <c r="J53" s="6"/>
    </row>
    <row r="54" spans="1:10" ht="29" x14ac:dyDescent="0.35">
      <c r="A54" s="66">
        <v>2</v>
      </c>
      <c r="B54" s="87" t="s">
        <v>749</v>
      </c>
      <c r="C54" s="6"/>
      <c r="D54" s="6"/>
      <c r="E54" s="6"/>
      <c r="F54" s="6"/>
      <c r="G54" s="6"/>
      <c r="I54" s="6"/>
      <c r="J54" s="6"/>
    </row>
    <row r="55" spans="1:10" x14ac:dyDescent="0.35">
      <c r="A55" s="66" t="s">
        <v>44</v>
      </c>
      <c r="B55" s="87" t="s">
        <v>750</v>
      </c>
      <c r="C55" s="6"/>
      <c r="D55" s="6"/>
      <c r="E55" s="6"/>
      <c r="F55" s="6"/>
      <c r="G55" s="6"/>
      <c r="I55" s="6"/>
      <c r="J55" s="6"/>
    </row>
    <row r="56" spans="1:10" x14ac:dyDescent="0.35">
      <c r="A56" s="66" t="s">
        <v>13</v>
      </c>
      <c r="B56" s="87" t="s">
        <v>751</v>
      </c>
      <c r="C56" s="6"/>
      <c r="D56" s="6"/>
      <c r="E56" s="6"/>
      <c r="F56" s="6"/>
      <c r="G56" s="6"/>
      <c r="I56" s="6"/>
      <c r="J56" s="6"/>
    </row>
    <row r="57" spans="1:10" x14ac:dyDescent="0.35">
      <c r="A57" s="66" t="s">
        <v>14</v>
      </c>
      <c r="B57" s="87" t="s">
        <v>752</v>
      </c>
      <c r="C57" s="6"/>
      <c r="D57" s="6"/>
      <c r="E57" s="6"/>
      <c r="F57" s="6"/>
      <c r="G57" s="6"/>
      <c r="I57" s="6"/>
      <c r="J57" s="6"/>
    </row>
    <row r="58" spans="1:10" x14ac:dyDescent="0.35">
      <c r="A58" s="66" t="s">
        <v>25</v>
      </c>
      <c r="B58" s="87" t="s">
        <v>753</v>
      </c>
      <c r="C58" s="6"/>
      <c r="D58" s="6"/>
      <c r="E58" s="6"/>
      <c r="F58" s="6"/>
      <c r="G58" s="6"/>
      <c r="I58" s="6"/>
      <c r="J58" s="6"/>
    </row>
    <row r="59" spans="1:10" x14ac:dyDescent="0.35">
      <c r="A59" s="66" t="s">
        <v>27</v>
      </c>
      <c r="B59" s="87" t="s">
        <v>754</v>
      </c>
      <c r="C59" s="6"/>
      <c r="D59" s="6"/>
      <c r="E59" s="6"/>
      <c r="F59" s="6"/>
      <c r="G59" s="6"/>
      <c r="I59" s="6"/>
      <c r="J59" s="6"/>
    </row>
    <row r="60" spans="1:10" s="11" customFormat="1" x14ac:dyDescent="0.35">
      <c r="A60" s="72" t="s">
        <v>344</v>
      </c>
      <c r="B60" s="91" t="s">
        <v>755</v>
      </c>
      <c r="C60" s="10"/>
      <c r="D60" s="10"/>
      <c r="E60" s="10"/>
      <c r="F60" s="10"/>
      <c r="G60" s="10"/>
      <c r="H60" s="71"/>
      <c r="I60" s="10"/>
      <c r="J60" s="10"/>
    </row>
    <row r="61" spans="1:10" s="11" customFormat="1" ht="43.5" x14ac:dyDescent="0.35">
      <c r="A61" s="69">
        <v>1</v>
      </c>
      <c r="B61" s="87" t="s">
        <v>756</v>
      </c>
      <c r="C61" s="6"/>
      <c r="D61" s="6"/>
      <c r="E61" s="6"/>
      <c r="F61" s="6"/>
      <c r="G61" s="6"/>
      <c r="H61" s="4"/>
      <c r="I61" s="6"/>
      <c r="J61" s="6"/>
    </row>
    <row r="62" spans="1:10" s="11" customFormat="1" x14ac:dyDescent="0.35">
      <c r="A62" s="72" t="s">
        <v>345</v>
      </c>
      <c r="B62" s="91" t="s">
        <v>757</v>
      </c>
      <c r="C62" s="10"/>
      <c r="D62" s="10"/>
      <c r="E62" s="10"/>
      <c r="F62" s="10"/>
      <c r="G62" s="10"/>
      <c r="H62" s="71"/>
      <c r="I62" s="10"/>
      <c r="J62" s="10"/>
    </row>
    <row r="63" spans="1:10" x14ac:dyDescent="0.35">
      <c r="A63" s="66">
        <v>1</v>
      </c>
      <c r="B63" s="87" t="s">
        <v>758</v>
      </c>
      <c r="C63" s="6"/>
      <c r="D63" s="6"/>
      <c r="E63" s="6"/>
      <c r="F63" s="6"/>
      <c r="G63" s="6"/>
      <c r="I63" s="6"/>
      <c r="J63" s="6"/>
    </row>
    <row r="64" spans="1:10" x14ac:dyDescent="0.35">
      <c r="A64" s="66">
        <v>2</v>
      </c>
      <c r="B64" s="87" t="s">
        <v>759</v>
      </c>
      <c r="C64" s="6"/>
      <c r="D64" s="6"/>
      <c r="E64" s="6"/>
      <c r="F64" s="6"/>
      <c r="G64" s="6"/>
      <c r="I64" s="6"/>
      <c r="J64" s="6"/>
    </row>
    <row r="65" spans="1:10" x14ac:dyDescent="0.35">
      <c r="A65" s="66">
        <v>3</v>
      </c>
      <c r="B65" s="87" t="s">
        <v>760</v>
      </c>
      <c r="C65" s="6"/>
      <c r="D65" s="6"/>
      <c r="E65" s="6"/>
      <c r="F65" s="6"/>
      <c r="G65" s="6"/>
      <c r="I65" s="6"/>
      <c r="J65" s="6"/>
    </row>
    <row r="66" spans="1:10" ht="29" x14ac:dyDescent="0.35">
      <c r="A66" s="66">
        <v>4</v>
      </c>
      <c r="B66" s="87" t="s">
        <v>761</v>
      </c>
      <c r="C66" s="6"/>
      <c r="D66" s="6"/>
      <c r="E66" s="6"/>
      <c r="F66" s="6"/>
      <c r="G66" s="6"/>
      <c r="I66" s="6"/>
      <c r="J66" s="6"/>
    </row>
    <row r="67" spans="1:10" x14ac:dyDescent="0.35">
      <c r="A67" s="66">
        <v>5</v>
      </c>
      <c r="B67" s="87" t="s">
        <v>763</v>
      </c>
      <c r="C67" s="6"/>
      <c r="D67" s="6"/>
      <c r="E67" s="6"/>
      <c r="F67" s="6"/>
      <c r="G67" s="6"/>
      <c r="I67" s="6"/>
      <c r="J67" s="6"/>
    </row>
    <row r="68" spans="1:10" ht="29" x14ac:dyDescent="0.35">
      <c r="A68" s="66">
        <v>6</v>
      </c>
      <c r="B68" s="87" t="s">
        <v>764</v>
      </c>
      <c r="C68" s="6"/>
      <c r="D68" s="6"/>
      <c r="E68" s="6"/>
      <c r="F68" s="6"/>
      <c r="G68" s="6"/>
      <c r="I68" s="6"/>
      <c r="J68" s="6"/>
    </row>
    <row r="69" spans="1:10" x14ac:dyDescent="0.35">
      <c r="A69" s="66">
        <v>7</v>
      </c>
      <c r="B69" s="87" t="s">
        <v>762</v>
      </c>
      <c r="C69" s="6"/>
      <c r="D69" s="6"/>
      <c r="E69" s="6"/>
      <c r="F69" s="6"/>
      <c r="G69" s="6"/>
      <c r="I69" s="6"/>
      <c r="J69" s="6"/>
    </row>
    <row r="70" spans="1:10" ht="29" x14ac:dyDescent="0.35">
      <c r="A70" s="66">
        <v>8</v>
      </c>
      <c r="B70" s="87" t="s">
        <v>765</v>
      </c>
      <c r="C70" s="6"/>
      <c r="D70" s="6"/>
      <c r="E70" s="6"/>
      <c r="F70" s="6"/>
      <c r="G70" s="6"/>
      <c r="I70" s="6"/>
      <c r="J70" s="6"/>
    </row>
    <row r="71" spans="1:10" ht="29" x14ac:dyDescent="0.35">
      <c r="A71" s="66">
        <v>9</v>
      </c>
      <c r="B71" s="87" t="s">
        <v>766</v>
      </c>
      <c r="C71" s="6"/>
      <c r="D71" s="6"/>
      <c r="E71" s="6"/>
      <c r="F71" s="6"/>
      <c r="G71" s="6"/>
      <c r="I71" s="6"/>
      <c r="J71" s="6"/>
    </row>
    <row r="72" spans="1:10" s="11" customFormat="1" x14ac:dyDescent="0.35">
      <c r="A72" s="72" t="s">
        <v>361</v>
      </c>
      <c r="B72" s="91" t="s">
        <v>767</v>
      </c>
      <c r="C72" s="10"/>
      <c r="D72" s="10"/>
      <c r="E72" s="10"/>
      <c r="F72" s="10"/>
      <c r="G72" s="10"/>
      <c r="H72" s="71"/>
      <c r="I72" s="10"/>
      <c r="J72" s="10"/>
    </row>
    <row r="73" spans="1:10" ht="29" x14ac:dyDescent="0.35">
      <c r="A73" s="66" t="s">
        <v>44</v>
      </c>
      <c r="B73" s="87" t="s">
        <v>768</v>
      </c>
      <c r="C73" s="6"/>
      <c r="D73" s="6"/>
      <c r="E73" s="6"/>
      <c r="F73" s="6"/>
      <c r="G73" s="6"/>
      <c r="I73" s="6"/>
      <c r="J73" s="6"/>
    </row>
    <row r="74" spans="1:10" x14ac:dyDescent="0.35">
      <c r="A74" s="214" t="s">
        <v>423</v>
      </c>
      <c r="B74" s="87" t="s">
        <v>769</v>
      </c>
      <c r="C74" s="6"/>
      <c r="D74" s="6"/>
      <c r="E74" s="6"/>
      <c r="F74" s="6"/>
      <c r="G74" s="6"/>
      <c r="I74" s="6"/>
      <c r="J74" s="6"/>
    </row>
    <row r="75" spans="1:10" x14ac:dyDescent="0.35">
      <c r="A75" s="214" t="s">
        <v>423</v>
      </c>
      <c r="B75" s="87" t="s">
        <v>770</v>
      </c>
      <c r="C75" s="6"/>
      <c r="D75" s="6"/>
      <c r="E75" s="6"/>
      <c r="F75" s="6"/>
      <c r="G75" s="6"/>
      <c r="I75" s="6"/>
      <c r="J75" s="6"/>
    </row>
    <row r="76" spans="1:10" x14ac:dyDescent="0.35">
      <c r="A76" s="214" t="s">
        <v>423</v>
      </c>
      <c r="B76" s="87" t="s">
        <v>771</v>
      </c>
      <c r="C76" s="6"/>
      <c r="D76" s="6"/>
      <c r="E76" s="6"/>
      <c r="F76" s="6"/>
      <c r="G76" s="6"/>
      <c r="I76" s="6"/>
      <c r="J76" s="6"/>
    </row>
    <row r="77" spans="1:10" x14ac:dyDescent="0.35">
      <c r="A77" s="214" t="s">
        <v>423</v>
      </c>
      <c r="B77" s="87" t="s">
        <v>772</v>
      </c>
      <c r="C77" s="6"/>
      <c r="D77" s="6"/>
      <c r="E77" s="6"/>
      <c r="F77" s="6"/>
      <c r="G77" s="6"/>
      <c r="I77" s="6"/>
      <c r="J77" s="6"/>
    </row>
    <row r="78" spans="1:10" x14ac:dyDescent="0.35">
      <c r="A78" s="214" t="s">
        <v>423</v>
      </c>
      <c r="B78" s="87" t="s">
        <v>202</v>
      </c>
      <c r="C78" s="6"/>
      <c r="D78" s="6"/>
      <c r="E78" s="6"/>
      <c r="F78" s="6"/>
      <c r="G78" s="6"/>
      <c r="I78" s="6"/>
      <c r="J78" s="6"/>
    </row>
    <row r="79" spans="1:10" x14ac:dyDescent="0.35">
      <c r="A79" s="66" t="s">
        <v>13</v>
      </c>
      <c r="B79" s="87" t="s">
        <v>773</v>
      </c>
      <c r="C79" s="6"/>
      <c r="D79" s="6"/>
      <c r="E79" s="6"/>
      <c r="F79" s="6"/>
      <c r="G79" s="6"/>
      <c r="I79" s="6"/>
      <c r="J79" s="6"/>
    </row>
    <row r="80" spans="1:10" x14ac:dyDescent="0.35">
      <c r="A80" s="66" t="s">
        <v>14</v>
      </c>
      <c r="B80" s="87" t="s">
        <v>774</v>
      </c>
      <c r="C80" s="6"/>
      <c r="D80" s="6"/>
      <c r="E80" s="6"/>
      <c r="F80" s="6"/>
      <c r="G80" s="6"/>
      <c r="I80" s="6"/>
      <c r="J80" s="6"/>
    </row>
    <row r="81" spans="1:10" ht="29" x14ac:dyDescent="0.35">
      <c r="A81" s="66" t="s">
        <v>25</v>
      </c>
      <c r="B81" s="87" t="s">
        <v>775</v>
      </c>
      <c r="C81" s="6"/>
      <c r="D81" s="6"/>
      <c r="E81" s="6"/>
      <c r="F81" s="6"/>
      <c r="G81" s="6"/>
      <c r="I81" s="6"/>
      <c r="J81" s="6"/>
    </row>
    <row r="82" spans="1:10" ht="29" x14ac:dyDescent="0.35">
      <c r="A82" s="66" t="s">
        <v>27</v>
      </c>
      <c r="B82" s="87" t="s">
        <v>782</v>
      </c>
      <c r="C82" s="6"/>
      <c r="D82" s="6"/>
      <c r="E82" s="6"/>
      <c r="F82" s="6"/>
      <c r="G82" s="6"/>
      <c r="I82" s="6"/>
      <c r="J82" s="6"/>
    </row>
    <row r="83" spans="1:10" s="11" customFormat="1" x14ac:dyDescent="0.35">
      <c r="A83" s="72" t="s">
        <v>365</v>
      </c>
      <c r="B83" s="91" t="s">
        <v>776</v>
      </c>
      <c r="C83" s="10"/>
      <c r="D83" s="10"/>
      <c r="E83" s="10"/>
      <c r="F83" s="10"/>
      <c r="G83" s="10"/>
      <c r="H83" s="71"/>
      <c r="I83" s="10"/>
      <c r="J83" s="10"/>
    </row>
    <row r="84" spans="1:10" x14ac:dyDescent="0.35">
      <c r="A84" s="66" t="s">
        <v>44</v>
      </c>
      <c r="B84" s="87" t="s">
        <v>777</v>
      </c>
      <c r="C84" s="6"/>
      <c r="D84" s="6"/>
      <c r="E84" s="6"/>
      <c r="F84" s="6"/>
      <c r="G84" s="6"/>
      <c r="I84" s="6"/>
      <c r="J84" s="6"/>
    </row>
    <row r="85" spans="1:10" x14ac:dyDescent="0.35">
      <c r="A85" s="214" t="s">
        <v>423</v>
      </c>
      <c r="B85" s="87" t="s">
        <v>778</v>
      </c>
      <c r="C85" s="6"/>
      <c r="D85" s="6"/>
      <c r="E85" s="6"/>
      <c r="F85" s="6"/>
      <c r="G85" s="6"/>
      <c r="I85" s="6"/>
      <c r="J85" s="6"/>
    </row>
    <row r="86" spans="1:10" x14ac:dyDescent="0.35">
      <c r="A86" s="214" t="s">
        <v>423</v>
      </c>
      <c r="B86" s="87" t="s">
        <v>779</v>
      </c>
      <c r="C86" s="6"/>
      <c r="D86" s="6"/>
      <c r="E86" s="6"/>
      <c r="F86" s="6"/>
      <c r="G86" s="6"/>
      <c r="I86" s="6"/>
      <c r="J86" s="6"/>
    </row>
    <row r="87" spans="1:10" x14ac:dyDescent="0.35">
      <c r="A87" s="214" t="s">
        <v>423</v>
      </c>
      <c r="B87" s="87" t="s">
        <v>780</v>
      </c>
      <c r="C87" s="6"/>
      <c r="D87" s="6"/>
      <c r="E87" s="6"/>
      <c r="F87" s="6"/>
      <c r="G87" s="6"/>
      <c r="I87" s="6"/>
      <c r="J87" s="6"/>
    </row>
    <row r="88" spans="1:10" x14ac:dyDescent="0.35">
      <c r="A88" s="214" t="s">
        <v>423</v>
      </c>
      <c r="B88" s="87" t="s">
        <v>781</v>
      </c>
      <c r="C88" s="6"/>
      <c r="D88" s="6"/>
      <c r="E88" s="6"/>
      <c r="F88" s="6"/>
      <c r="G88" s="6"/>
      <c r="I88" s="6"/>
      <c r="J88" s="6"/>
    </row>
    <row r="89" spans="1:10" x14ac:dyDescent="0.35">
      <c r="A89" s="236" t="s">
        <v>43</v>
      </c>
      <c r="B89" s="236"/>
      <c r="C89" s="236"/>
      <c r="D89" s="236"/>
      <c r="E89" s="236"/>
      <c r="F89" s="236"/>
      <c r="G89" s="236"/>
      <c r="H89" s="236"/>
      <c r="I89" s="236"/>
      <c r="J89" s="236"/>
    </row>
    <row r="91" spans="1:10" x14ac:dyDescent="0.35">
      <c r="A91" s="231" t="s">
        <v>1298</v>
      </c>
    </row>
    <row r="93" spans="1:10" x14ac:dyDescent="0.35">
      <c r="A93" s="1" t="s">
        <v>1299</v>
      </c>
    </row>
  </sheetData>
  <mergeCells count="1">
    <mergeCell ref="A89:J89"/>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C04C8-6ACB-47FF-AA39-06AE989D460E}">
  <sheetPr>
    <tabColor rgb="FF00B0F0"/>
    <pageSetUpPr fitToPage="1"/>
  </sheetPr>
  <dimension ref="A2:J94"/>
  <sheetViews>
    <sheetView showGridLines="0" topLeftCell="A81"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211</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29" x14ac:dyDescent="0.35">
      <c r="A13" s="69">
        <v>1</v>
      </c>
      <c r="B13" s="87" t="s">
        <v>785</v>
      </c>
      <c r="C13" s="6"/>
      <c r="D13" s="6"/>
      <c r="E13" s="6"/>
      <c r="F13" s="6"/>
      <c r="G13" s="6"/>
      <c r="I13" s="65"/>
      <c r="J13" s="65"/>
    </row>
    <row r="14" spans="1:10" ht="43.5" x14ac:dyDescent="0.35">
      <c r="A14" s="66">
        <v>2</v>
      </c>
      <c r="B14" s="92" t="s">
        <v>786</v>
      </c>
      <c r="C14" s="6"/>
      <c r="D14" s="163"/>
      <c r="E14" s="6"/>
      <c r="F14" s="6"/>
      <c r="G14" s="6"/>
      <c r="I14" s="6"/>
      <c r="J14" s="6"/>
    </row>
    <row r="15" spans="1:10" ht="29" x14ac:dyDescent="0.35">
      <c r="A15" s="66">
        <v>3</v>
      </c>
      <c r="B15" s="92" t="s">
        <v>787</v>
      </c>
      <c r="C15" s="6"/>
      <c r="D15" s="163"/>
      <c r="E15" s="6"/>
      <c r="F15" s="6"/>
      <c r="G15" s="6"/>
      <c r="I15" s="6"/>
      <c r="J15" s="6"/>
    </row>
    <row r="16" spans="1:10" ht="43.5" x14ac:dyDescent="0.35">
      <c r="A16" s="66">
        <v>4</v>
      </c>
      <c r="B16" s="87" t="s">
        <v>788</v>
      </c>
      <c r="C16" s="6"/>
      <c r="D16" s="6"/>
      <c r="E16" s="6"/>
      <c r="F16" s="6"/>
      <c r="G16" s="6"/>
      <c r="I16" s="6"/>
      <c r="J16" s="6"/>
    </row>
    <row r="17" spans="1:10" x14ac:dyDescent="0.35">
      <c r="A17" s="66" t="s">
        <v>44</v>
      </c>
      <c r="B17" s="87" t="s">
        <v>791</v>
      </c>
      <c r="C17" s="6"/>
      <c r="D17" s="6"/>
      <c r="E17" s="6"/>
      <c r="F17" s="6"/>
      <c r="G17" s="6"/>
      <c r="I17" s="6"/>
      <c r="J17" s="6"/>
    </row>
    <row r="18" spans="1:10" x14ac:dyDescent="0.35">
      <c r="A18" s="66" t="s">
        <v>13</v>
      </c>
      <c r="B18" s="87" t="s">
        <v>789</v>
      </c>
      <c r="C18" s="6"/>
      <c r="D18" s="6"/>
      <c r="E18" s="6"/>
      <c r="F18" s="163"/>
      <c r="G18" s="6"/>
      <c r="I18" s="6"/>
      <c r="J18" s="6"/>
    </row>
    <row r="19" spans="1:10" x14ac:dyDescent="0.35">
      <c r="A19" s="66" t="s">
        <v>14</v>
      </c>
      <c r="B19" s="87" t="s">
        <v>790</v>
      </c>
      <c r="C19" s="6"/>
      <c r="D19" s="6"/>
      <c r="E19" s="6"/>
      <c r="F19" s="163"/>
      <c r="G19" s="6"/>
      <c r="I19" s="6"/>
      <c r="J19" s="6"/>
    </row>
    <row r="20" spans="1:10" x14ac:dyDescent="0.35">
      <c r="A20" s="66" t="s">
        <v>25</v>
      </c>
      <c r="B20" s="87" t="s">
        <v>796</v>
      </c>
      <c r="C20" s="6"/>
      <c r="D20" s="6"/>
      <c r="E20" s="6"/>
      <c r="F20" s="6"/>
      <c r="G20" s="6"/>
      <c r="I20" s="6"/>
      <c r="J20" s="6"/>
    </row>
    <row r="21" spans="1:10" x14ac:dyDescent="0.35">
      <c r="A21" s="66" t="s">
        <v>27</v>
      </c>
      <c r="B21" s="87" t="s">
        <v>792</v>
      </c>
      <c r="C21" s="6"/>
      <c r="D21" s="6"/>
      <c r="E21" s="6"/>
      <c r="F21" s="6"/>
      <c r="G21" s="6"/>
      <c r="I21" s="6"/>
      <c r="J21" s="6"/>
    </row>
    <row r="22" spans="1:10" x14ac:dyDescent="0.35">
      <c r="A22" s="66" t="s">
        <v>29</v>
      </c>
      <c r="B22" s="87" t="s">
        <v>793</v>
      </c>
      <c r="C22" s="6"/>
      <c r="D22" s="6"/>
      <c r="E22" s="6"/>
      <c r="F22" s="6"/>
      <c r="G22" s="6"/>
      <c r="I22" s="6"/>
      <c r="J22" s="6"/>
    </row>
    <row r="23" spans="1:10" x14ac:dyDescent="0.35">
      <c r="A23" s="66" t="s">
        <v>31</v>
      </c>
      <c r="B23" s="87" t="s">
        <v>794</v>
      </c>
      <c r="C23" s="6"/>
      <c r="D23" s="6"/>
      <c r="E23" s="6"/>
      <c r="F23" s="6"/>
      <c r="G23" s="6"/>
      <c r="I23" s="6"/>
      <c r="J23" s="6"/>
    </row>
    <row r="24" spans="1:10" x14ac:dyDescent="0.35">
      <c r="A24" s="66" t="s">
        <v>33</v>
      </c>
      <c r="B24" s="87" t="s">
        <v>795</v>
      </c>
      <c r="C24" s="6"/>
      <c r="D24" s="6"/>
      <c r="E24" s="6"/>
      <c r="F24" s="6"/>
      <c r="G24" s="6"/>
      <c r="I24" s="6"/>
      <c r="J24" s="6"/>
    </row>
    <row r="25" spans="1:10" s="11" customFormat="1" x14ac:dyDescent="0.35">
      <c r="A25" s="72" t="s">
        <v>269</v>
      </c>
      <c r="B25" s="91" t="s">
        <v>798</v>
      </c>
      <c r="C25" s="10" t="s">
        <v>632</v>
      </c>
      <c r="D25" s="10" t="s">
        <v>323</v>
      </c>
      <c r="E25" s="10" t="s">
        <v>276</v>
      </c>
      <c r="F25" s="10" t="s">
        <v>635</v>
      </c>
      <c r="G25" s="10" t="s">
        <v>277</v>
      </c>
      <c r="H25" s="71"/>
      <c r="I25" s="10"/>
      <c r="J25" s="10"/>
    </row>
    <row r="26" spans="1:10" ht="43.5" x14ac:dyDescent="0.35">
      <c r="A26" s="69">
        <v>1</v>
      </c>
      <c r="B26" s="87" t="s">
        <v>797</v>
      </c>
      <c r="C26" s="6"/>
      <c r="D26" s="6"/>
      <c r="E26" s="6"/>
      <c r="F26" s="6"/>
      <c r="G26" s="6"/>
      <c r="I26" s="6"/>
      <c r="J26" s="6"/>
    </row>
    <row r="27" spans="1:10" ht="29" x14ac:dyDescent="0.35">
      <c r="A27" s="66">
        <v>2</v>
      </c>
      <c r="B27" s="87" t="s">
        <v>799</v>
      </c>
      <c r="C27" s="6"/>
      <c r="D27" s="6"/>
      <c r="E27" s="6"/>
      <c r="F27" s="6"/>
      <c r="G27" s="6"/>
      <c r="I27" s="6"/>
      <c r="J27" s="6"/>
    </row>
    <row r="28" spans="1:10" s="11" customFormat="1" x14ac:dyDescent="0.35">
      <c r="A28" s="72" t="s">
        <v>323</v>
      </c>
      <c r="B28" s="91" t="s">
        <v>800</v>
      </c>
      <c r="C28" s="10" t="s">
        <v>632</v>
      </c>
      <c r="D28" s="10" t="s">
        <v>323</v>
      </c>
      <c r="E28" s="10" t="s">
        <v>276</v>
      </c>
      <c r="F28" s="10" t="s">
        <v>635</v>
      </c>
      <c r="G28" s="10" t="s">
        <v>277</v>
      </c>
      <c r="H28" s="71"/>
      <c r="I28" s="10"/>
      <c r="J28" s="10"/>
    </row>
    <row r="29" spans="1:10" ht="29" x14ac:dyDescent="0.35">
      <c r="A29" s="69">
        <v>1</v>
      </c>
      <c r="B29" s="87" t="s">
        <v>801</v>
      </c>
      <c r="C29" s="7"/>
      <c r="D29" s="7"/>
      <c r="E29" s="7"/>
      <c r="F29" s="7"/>
      <c r="G29" s="7"/>
      <c r="I29" s="6"/>
      <c r="J29" s="6"/>
    </row>
    <row r="30" spans="1:10" s="11" customFormat="1" x14ac:dyDescent="0.35">
      <c r="A30" s="72" t="s">
        <v>333</v>
      </c>
      <c r="B30" s="91" t="s">
        <v>802</v>
      </c>
      <c r="C30" s="10" t="s">
        <v>632</v>
      </c>
      <c r="D30" s="10" t="s">
        <v>323</v>
      </c>
      <c r="E30" s="10" t="s">
        <v>276</v>
      </c>
      <c r="F30" s="10" t="s">
        <v>635</v>
      </c>
      <c r="G30" s="10" t="s">
        <v>277</v>
      </c>
      <c r="H30" s="71"/>
      <c r="I30" s="10"/>
      <c r="J30" s="10"/>
    </row>
    <row r="31" spans="1:10" s="11" customFormat="1" x14ac:dyDescent="0.35">
      <c r="A31" s="72"/>
      <c r="B31" s="91"/>
      <c r="C31" s="10"/>
      <c r="D31" s="10"/>
      <c r="E31" s="212" t="s">
        <v>638</v>
      </c>
      <c r="F31" s="212" t="s">
        <v>638</v>
      </c>
      <c r="G31" s="10"/>
      <c r="H31" s="71"/>
      <c r="I31" s="10"/>
      <c r="J31" s="10"/>
    </row>
    <row r="32" spans="1:10" ht="15" customHeight="1" x14ac:dyDescent="0.35">
      <c r="A32" s="66">
        <v>1</v>
      </c>
      <c r="B32" s="87" t="s">
        <v>803</v>
      </c>
      <c r="C32" s="6"/>
      <c r="D32" s="6"/>
      <c r="E32" s="6"/>
      <c r="F32" s="6"/>
      <c r="G32" s="6"/>
      <c r="I32" s="6"/>
      <c r="J32" s="6"/>
    </row>
    <row r="33" spans="1:10" x14ac:dyDescent="0.35">
      <c r="A33" s="214" t="s">
        <v>44</v>
      </c>
      <c r="B33" s="87" t="s">
        <v>804</v>
      </c>
      <c r="C33" s="6"/>
      <c r="D33" s="6"/>
      <c r="E33" s="6"/>
      <c r="F33" s="6"/>
      <c r="G33" s="6"/>
      <c r="I33" s="6"/>
      <c r="J33" s="6"/>
    </row>
    <row r="34" spans="1:10" x14ac:dyDescent="0.35">
      <c r="A34" s="66" t="s">
        <v>13</v>
      </c>
      <c r="B34" s="87" t="s">
        <v>805</v>
      </c>
      <c r="C34" s="6"/>
      <c r="D34" s="6"/>
      <c r="E34" s="6"/>
      <c r="F34" s="6"/>
      <c r="G34" s="6"/>
      <c r="I34" s="6"/>
      <c r="J34" s="6"/>
    </row>
    <row r="35" spans="1:10" x14ac:dyDescent="0.35">
      <c r="A35" s="66" t="s">
        <v>14</v>
      </c>
      <c r="B35" s="87" t="s">
        <v>806</v>
      </c>
      <c r="C35" s="6"/>
      <c r="D35" s="6"/>
      <c r="E35" s="6"/>
      <c r="F35" s="6"/>
      <c r="G35" s="6"/>
      <c r="I35" s="6"/>
      <c r="J35" s="6"/>
    </row>
    <row r="36" spans="1:10" x14ac:dyDescent="0.35">
      <c r="A36" s="66" t="s">
        <v>25</v>
      </c>
      <c r="B36" s="87" t="s">
        <v>807</v>
      </c>
      <c r="C36" s="6"/>
      <c r="D36" s="6"/>
      <c r="E36" s="6"/>
      <c r="F36" s="6"/>
      <c r="G36" s="6"/>
      <c r="I36" s="6"/>
      <c r="J36" s="6"/>
    </row>
    <row r="37" spans="1:10" x14ac:dyDescent="0.35">
      <c r="A37" s="66" t="s">
        <v>27</v>
      </c>
      <c r="B37" s="87" t="s">
        <v>808</v>
      </c>
      <c r="C37" s="6"/>
      <c r="D37" s="6"/>
      <c r="E37" s="6"/>
      <c r="F37" s="6"/>
      <c r="G37" s="6"/>
      <c r="I37" s="6"/>
      <c r="J37" s="6"/>
    </row>
    <row r="38" spans="1:10" x14ac:dyDescent="0.35">
      <c r="A38" s="66" t="s">
        <v>29</v>
      </c>
      <c r="B38" s="87" t="s">
        <v>809</v>
      </c>
      <c r="C38" s="6"/>
      <c r="D38" s="6"/>
      <c r="E38" s="6"/>
      <c r="F38" s="6"/>
      <c r="G38" s="6"/>
      <c r="I38" s="6"/>
      <c r="J38" s="6"/>
    </row>
    <row r="39" spans="1:10" x14ac:dyDescent="0.35">
      <c r="A39" s="66" t="s">
        <v>31</v>
      </c>
      <c r="B39" s="87" t="s">
        <v>810</v>
      </c>
      <c r="C39" s="6"/>
      <c r="D39" s="6"/>
      <c r="E39" s="6"/>
      <c r="F39" s="6"/>
      <c r="G39" s="6"/>
      <c r="I39" s="6"/>
      <c r="J39" s="6"/>
    </row>
    <row r="40" spans="1:10" s="11" customFormat="1" x14ac:dyDescent="0.35">
      <c r="A40" s="72" t="s">
        <v>344</v>
      </c>
      <c r="B40" s="91" t="s">
        <v>1142</v>
      </c>
      <c r="C40" s="10" t="s">
        <v>632</v>
      </c>
      <c r="D40" s="10" t="s">
        <v>323</v>
      </c>
      <c r="E40" s="10" t="s">
        <v>276</v>
      </c>
      <c r="F40" s="10" t="s">
        <v>635</v>
      </c>
      <c r="G40" s="10" t="s">
        <v>277</v>
      </c>
      <c r="H40" s="71"/>
      <c r="I40" s="10"/>
      <c r="J40" s="10"/>
    </row>
    <row r="41" spans="1:10" s="11" customFormat="1" x14ac:dyDescent="0.35">
      <c r="A41" s="209"/>
      <c r="B41" s="91"/>
      <c r="C41" s="212" t="s">
        <v>638</v>
      </c>
      <c r="D41" s="10"/>
      <c r="E41" s="10"/>
      <c r="F41" s="10"/>
      <c r="G41" s="10"/>
      <c r="H41" s="71"/>
      <c r="I41" s="10"/>
      <c r="J41" s="10"/>
    </row>
    <row r="42" spans="1:10" ht="29" x14ac:dyDescent="0.35">
      <c r="A42" s="69" t="s">
        <v>44</v>
      </c>
      <c r="B42" s="87" t="s">
        <v>811</v>
      </c>
      <c r="C42" s="6"/>
      <c r="D42" s="6"/>
      <c r="E42" s="6"/>
      <c r="F42" s="6"/>
      <c r="G42" s="6"/>
      <c r="I42" s="6"/>
      <c r="J42" s="6"/>
    </row>
    <row r="43" spans="1:10" ht="29" x14ac:dyDescent="0.35">
      <c r="A43" s="69" t="s">
        <v>13</v>
      </c>
      <c r="B43" s="87" t="s">
        <v>812</v>
      </c>
      <c r="C43" s="6"/>
      <c r="D43" s="6"/>
      <c r="E43" s="6"/>
      <c r="F43" s="6"/>
      <c r="G43" s="6"/>
      <c r="I43" s="6"/>
      <c r="J43" s="6"/>
    </row>
    <row r="44" spans="1:10" ht="29" x14ac:dyDescent="0.35">
      <c r="A44" s="69" t="s">
        <v>14</v>
      </c>
      <c r="B44" s="87" t="s">
        <v>1143</v>
      </c>
      <c r="C44" s="6"/>
      <c r="D44" s="6"/>
      <c r="E44" s="6"/>
      <c r="F44" s="6"/>
      <c r="G44" s="6"/>
      <c r="I44" s="6"/>
      <c r="J44" s="6"/>
    </row>
    <row r="45" spans="1:10" s="11" customFormat="1" x14ac:dyDescent="0.35">
      <c r="A45" s="72" t="s">
        <v>344</v>
      </c>
      <c r="B45" s="91" t="s">
        <v>1141</v>
      </c>
      <c r="C45" s="10" t="s">
        <v>632</v>
      </c>
      <c r="D45" s="10" t="s">
        <v>323</v>
      </c>
      <c r="E45" s="10" t="s">
        <v>276</v>
      </c>
      <c r="F45" s="10" t="s">
        <v>635</v>
      </c>
      <c r="G45" s="10" t="s">
        <v>277</v>
      </c>
      <c r="H45" s="71"/>
      <c r="I45" s="10"/>
      <c r="J45" s="10"/>
    </row>
    <row r="46" spans="1:10" s="11" customFormat="1" x14ac:dyDescent="0.35">
      <c r="A46" s="209"/>
      <c r="B46" s="91"/>
      <c r="C46" s="10"/>
      <c r="D46" s="212" t="s">
        <v>638</v>
      </c>
      <c r="E46" s="10"/>
      <c r="F46" s="10"/>
      <c r="G46" s="10"/>
      <c r="H46" s="71"/>
      <c r="I46" s="10"/>
      <c r="J46" s="10"/>
    </row>
    <row r="47" spans="1:10" s="11" customFormat="1" x14ac:dyDescent="0.35">
      <c r="A47" s="69">
        <v>1</v>
      </c>
      <c r="B47" s="87" t="s">
        <v>813</v>
      </c>
      <c r="C47" s="6"/>
      <c r="D47" s="6"/>
      <c r="E47" s="6"/>
      <c r="F47" s="6"/>
      <c r="G47" s="6"/>
      <c r="H47" s="4"/>
      <c r="I47" s="6"/>
      <c r="J47" s="6"/>
    </row>
    <row r="48" spans="1:10" s="11" customFormat="1" x14ac:dyDescent="0.35">
      <c r="A48" s="69" t="s">
        <v>44</v>
      </c>
      <c r="B48" s="87" t="s">
        <v>814</v>
      </c>
      <c r="C48" s="6"/>
      <c r="D48" s="6"/>
      <c r="E48" s="6"/>
      <c r="F48" s="6"/>
      <c r="G48" s="6"/>
      <c r="H48" s="4"/>
      <c r="I48" s="6"/>
      <c r="J48" s="6"/>
    </row>
    <row r="49" spans="1:10" s="11" customFormat="1" x14ac:dyDescent="0.35">
      <c r="A49" s="69" t="s">
        <v>13</v>
      </c>
      <c r="B49" s="87" t="s">
        <v>815</v>
      </c>
      <c r="C49" s="6"/>
      <c r="D49" s="6"/>
      <c r="E49" s="6"/>
      <c r="F49" s="6"/>
      <c r="G49" s="6"/>
      <c r="H49" s="4"/>
      <c r="I49" s="6"/>
      <c r="J49" s="6"/>
    </row>
    <row r="50" spans="1:10" s="11" customFormat="1" ht="15" customHeight="1" x14ac:dyDescent="0.35">
      <c r="A50" s="69" t="s">
        <v>14</v>
      </c>
      <c r="B50" s="87" t="s">
        <v>816</v>
      </c>
      <c r="C50" s="6"/>
      <c r="D50" s="6"/>
      <c r="E50" s="6"/>
      <c r="F50" s="6"/>
      <c r="G50" s="6"/>
      <c r="H50" s="4"/>
      <c r="I50" s="6"/>
      <c r="J50" s="6"/>
    </row>
    <row r="51" spans="1:10" s="11" customFormat="1" x14ac:dyDescent="0.35">
      <c r="A51" s="72" t="s">
        <v>345</v>
      </c>
      <c r="B51" s="91" t="s">
        <v>817</v>
      </c>
      <c r="C51" s="10" t="s">
        <v>632</v>
      </c>
      <c r="D51" s="10" t="s">
        <v>323</v>
      </c>
      <c r="E51" s="10" t="s">
        <v>276</v>
      </c>
      <c r="F51" s="10" t="s">
        <v>635</v>
      </c>
      <c r="G51" s="10" t="s">
        <v>277</v>
      </c>
      <c r="H51" s="71"/>
      <c r="I51" s="10"/>
      <c r="J51" s="10"/>
    </row>
    <row r="52" spans="1:10" s="11" customFormat="1" x14ac:dyDescent="0.35">
      <c r="A52" s="72"/>
      <c r="B52" s="91"/>
      <c r="C52" s="10"/>
      <c r="D52" s="10"/>
      <c r="E52" s="10"/>
      <c r="F52" s="212" t="s">
        <v>638</v>
      </c>
      <c r="G52" s="10"/>
      <c r="H52" s="71"/>
      <c r="I52" s="10"/>
      <c r="J52" s="10"/>
    </row>
    <row r="53" spans="1:10" ht="29" x14ac:dyDescent="0.35">
      <c r="A53" s="66">
        <v>1</v>
      </c>
      <c r="B53" s="87" t="s">
        <v>818</v>
      </c>
      <c r="C53" s="6"/>
      <c r="D53" s="6"/>
      <c r="E53" s="6"/>
      <c r="F53" s="6"/>
      <c r="G53" s="6"/>
      <c r="I53" s="6"/>
      <c r="J53" s="6"/>
    </row>
    <row r="54" spans="1:10" x14ac:dyDescent="0.35">
      <c r="A54" s="66" t="s">
        <v>44</v>
      </c>
      <c r="B54" s="87" t="s">
        <v>819</v>
      </c>
      <c r="C54" s="6"/>
      <c r="D54" s="6"/>
      <c r="E54" s="6"/>
      <c r="F54" s="6"/>
      <c r="G54" s="6"/>
      <c r="I54" s="6"/>
      <c r="J54" s="6"/>
    </row>
    <row r="55" spans="1:10" x14ac:dyDescent="0.35">
      <c r="A55" s="66" t="s">
        <v>13</v>
      </c>
      <c r="B55" s="87" t="s">
        <v>820</v>
      </c>
      <c r="C55" s="6"/>
      <c r="D55" s="6"/>
      <c r="E55" s="6"/>
      <c r="F55" s="6"/>
      <c r="G55" s="6"/>
      <c r="I55" s="6"/>
      <c r="J55" s="6"/>
    </row>
    <row r="56" spans="1:10" x14ac:dyDescent="0.35">
      <c r="A56" s="66" t="s">
        <v>14</v>
      </c>
      <c r="B56" s="87" t="s">
        <v>821</v>
      </c>
      <c r="C56" s="6"/>
      <c r="D56" s="6"/>
      <c r="E56" s="6"/>
      <c r="F56" s="6"/>
      <c r="G56" s="6"/>
      <c r="I56" s="6"/>
      <c r="J56" s="6"/>
    </row>
    <row r="57" spans="1:10" x14ac:dyDescent="0.35">
      <c r="A57" s="66" t="s">
        <v>25</v>
      </c>
      <c r="B57" s="87" t="s">
        <v>822</v>
      </c>
      <c r="C57" s="6"/>
      <c r="D57" s="6"/>
      <c r="E57" s="6"/>
      <c r="F57" s="6"/>
      <c r="G57" s="6"/>
      <c r="I57" s="6"/>
      <c r="J57" s="6"/>
    </row>
    <row r="58" spans="1:10" ht="29" x14ac:dyDescent="0.35">
      <c r="A58" s="66">
        <v>2</v>
      </c>
      <c r="B58" s="87" t="s">
        <v>823</v>
      </c>
      <c r="C58" s="6"/>
      <c r="D58" s="6"/>
      <c r="E58" s="6"/>
      <c r="F58" s="6"/>
      <c r="G58" s="6"/>
      <c r="I58" s="6"/>
      <c r="J58" s="6"/>
    </row>
    <row r="59" spans="1:10" s="11" customFormat="1" x14ac:dyDescent="0.35">
      <c r="A59" s="72" t="s">
        <v>361</v>
      </c>
      <c r="B59" s="91" t="s">
        <v>824</v>
      </c>
      <c r="C59" s="10" t="s">
        <v>632</v>
      </c>
      <c r="D59" s="10" t="s">
        <v>323</v>
      </c>
      <c r="E59" s="10" t="s">
        <v>276</v>
      </c>
      <c r="F59" s="10" t="s">
        <v>635</v>
      </c>
      <c r="G59" s="10" t="s">
        <v>277</v>
      </c>
      <c r="H59" s="71"/>
      <c r="I59" s="10"/>
      <c r="J59" s="10"/>
    </row>
    <row r="60" spans="1:10" s="11" customFormat="1" x14ac:dyDescent="0.35">
      <c r="A60" s="72"/>
      <c r="B60" s="91"/>
      <c r="C60" s="212" t="s">
        <v>638</v>
      </c>
      <c r="D60" s="10"/>
      <c r="E60" s="10"/>
      <c r="F60" s="10"/>
      <c r="G60" s="10"/>
      <c r="H60" s="71"/>
      <c r="I60" s="10"/>
      <c r="J60" s="10"/>
    </row>
    <row r="61" spans="1:10" x14ac:dyDescent="0.35">
      <c r="A61" s="66">
        <v>1</v>
      </c>
      <c r="B61" s="87" t="s">
        <v>825</v>
      </c>
      <c r="C61" s="6"/>
      <c r="D61" s="6"/>
      <c r="E61" s="6"/>
      <c r="F61" s="6"/>
      <c r="G61" s="6"/>
      <c r="I61" s="6"/>
      <c r="J61" s="6"/>
    </row>
    <row r="62" spans="1:10" ht="29" x14ac:dyDescent="0.35">
      <c r="A62" s="214">
        <v>2</v>
      </c>
      <c r="B62" s="87" t="s">
        <v>826</v>
      </c>
      <c r="C62" s="6"/>
      <c r="D62" s="6"/>
      <c r="E62" s="6"/>
      <c r="F62" s="6"/>
      <c r="G62" s="6"/>
      <c r="I62" s="6"/>
      <c r="J62" s="6"/>
    </row>
    <row r="63" spans="1:10" ht="29" x14ac:dyDescent="0.35">
      <c r="A63" s="214">
        <v>3</v>
      </c>
      <c r="B63" s="87" t="s">
        <v>827</v>
      </c>
      <c r="C63" s="6"/>
      <c r="D63" s="6"/>
      <c r="E63" s="6"/>
      <c r="F63" s="6"/>
      <c r="G63" s="6"/>
      <c r="I63" s="6"/>
      <c r="J63" s="6"/>
    </row>
    <row r="64" spans="1:10" ht="29" x14ac:dyDescent="0.35">
      <c r="A64" s="214">
        <v>4</v>
      </c>
      <c r="B64" s="87" t="s">
        <v>828</v>
      </c>
      <c r="C64" s="6"/>
      <c r="D64" s="6"/>
      <c r="E64" s="6"/>
      <c r="F64" s="6"/>
      <c r="G64" s="6"/>
      <c r="I64" s="6"/>
      <c r="J64" s="6"/>
    </row>
    <row r="65" spans="1:10" ht="29" x14ac:dyDescent="0.35">
      <c r="A65" s="214">
        <v>5</v>
      </c>
      <c r="B65" s="87" t="s">
        <v>829</v>
      </c>
      <c r="C65" s="6"/>
      <c r="D65" s="6"/>
      <c r="E65" s="6"/>
      <c r="F65" s="6"/>
      <c r="G65" s="6"/>
      <c r="I65" s="6"/>
      <c r="J65" s="6"/>
    </row>
    <row r="66" spans="1:10" ht="29" x14ac:dyDescent="0.35">
      <c r="A66" s="214">
        <v>6</v>
      </c>
      <c r="B66" s="87" t="s">
        <v>830</v>
      </c>
      <c r="C66" s="6"/>
      <c r="D66" s="6"/>
      <c r="E66" s="6"/>
      <c r="F66" s="6"/>
      <c r="G66" s="6"/>
      <c r="I66" s="6"/>
      <c r="J66" s="6"/>
    </row>
    <row r="67" spans="1:10" s="11" customFormat="1" x14ac:dyDescent="0.35">
      <c r="A67" s="72" t="s">
        <v>365</v>
      </c>
      <c r="B67" s="91" t="s">
        <v>831</v>
      </c>
      <c r="C67" s="10" t="s">
        <v>632</v>
      </c>
      <c r="D67" s="10" t="s">
        <v>323</v>
      </c>
      <c r="E67" s="10" t="s">
        <v>276</v>
      </c>
      <c r="F67" s="10" t="s">
        <v>635</v>
      </c>
      <c r="G67" s="10" t="s">
        <v>277</v>
      </c>
      <c r="H67" s="71"/>
      <c r="I67" s="10"/>
      <c r="J67" s="10"/>
    </row>
    <row r="68" spans="1:10" s="11" customFormat="1" x14ac:dyDescent="0.35">
      <c r="A68" s="72"/>
      <c r="B68" s="91"/>
      <c r="C68" s="10"/>
      <c r="D68" s="10"/>
      <c r="E68" s="10"/>
      <c r="F68" s="10"/>
      <c r="G68" s="212" t="s">
        <v>638</v>
      </c>
      <c r="H68" s="71"/>
      <c r="I68" s="10"/>
      <c r="J68" s="10"/>
    </row>
    <row r="69" spans="1:10" x14ac:dyDescent="0.35">
      <c r="A69" s="66">
        <v>1</v>
      </c>
      <c r="B69" s="87" t="s">
        <v>832</v>
      </c>
      <c r="C69" s="6"/>
      <c r="D69" s="6"/>
      <c r="E69" s="6"/>
      <c r="F69" s="6"/>
      <c r="G69" s="6"/>
      <c r="I69" s="6"/>
      <c r="J69" s="6"/>
    </row>
    <row r="70" spans="1:10" ht="29" x14ac:dyDescent="0.35">
      <c r="A70" s="66">
        <v>2</v>
      </c>
      <c r="B70" s="87" t="s">
        <v>1242</v>
      </c>
      <c r="C70" s="6"/>
      <c r="D70" s="6"/>
      <c r="E70" s="6"/>
      <c r="F70" s="6"/>
      <c r="G70" s="6"/>
      <c r="I70" s="6"/>
      <c r="J70" s="6"/>
    </row>
    <row r="71" spans="1:10" x14ac:dyDescent="0.35">
      <c r="A71" s="214">
        <v>3</v>
      </c>
      <c r="B71" s="87" t="s">
        <v>833</v>
      </c>
      <c r="C71" s="6"/>
      <c r="D71" s="6"/>
      <c r="E71" s="6"/>
      <c r="F71" s="6"/>
      <c r="G71" s="6"/>
      <c r="I71" s="6"/>
      <c r="J71" s="6"/>
    </row>
    <row r="72" spans="1:10" ht="29" x14ac:dyDescent="0.35">
      <c r="A72" s="66">
        <v>4</v>
      </c>
      <c r="B72" s="87" t="s">
        <v>823</v>
      </c>
      <c r="C72" s="6"/>
      <c r="D72" s="6"/>
      <c r="E72" s="6"/>
      <c r="F72" s="6"/>
      <c r="G72" s="6"/>
      <c r="I72" s="6"/>
      <c r="J72" s="6"/>
    </row>
    <row r="73" spans="1:10" s="11" customFormat="1" x14ac:dyDescent="0.35">
      <c r="A73" s="72" t="s">
        <v>377</v>
      </c>
      <c r="B73" s="91" t="s">
        <v>834</v>
      </c>
      <c r="C73" s="10" t="s">
        <v>632</v>
      </c>
      <c r="D73" s="10" t="s">
        <v>323</v>
      </c>
      <c r="E73" s="10" t="s">
        <v>276</v>
      </c>
      <c r="F73" s="10" t="s">
        <v>635</v>
      </c>
      <c r="G73" s="10" t="s">
        <v>277</v>
      </c>
      <c r="H73" s="71"/>
      <c r="I73" s="10"/>
      <c r="J73" s="10"/>
    </row>
    <row r="74" spans="1:10" s="11" customFormat="1" x14ac:dyDescent="0.35">
      <c r="A74" s="72"/>
      <c r="B74" s="91"/>
      <c r="C74" s="10"/>
      <c r="D74" s="10"/>
      <c r="E74" s="10"/>
      <c r="F74" s="212" t="s">
        <v>638</v>
      </c>
      <c r="G74" s="212" t="s">
        <v>638</v>
      </c>
      <c r="H74" s="71"/>
      <c r="I74" s="10"/>
      <c r="J74" s="10"/>
    </row>
    <row r="75" spans="1:10" ht="29" x14ac:dyDescent="0.35">
      <c r="A75" s="214">
        <v>1</v>
      </c>
      <c r="B75" s="87" t="s">
        <v>835</v>
      </c>
      <c r="C75" s="6"/>
      <c r="D75" s="6"/>
      <c r="E75" s="6"/>
      <c r="F75" s="6"/>
      <c r="G75" s="6"/>
      <c r="I75" s="6"/>
      <c r="J75" s="6"/>
    </row>
    <row r="76" spans="1:10" ht="58" x14ac:dyDescent="0.35">
      <c r="A76" s="214">
        <v>2</v>
      </c>
      <c r="B76" s="87" t="s">
        <v>1243</v>
      </c>
      <c r="C76" s="6"/>
      <c r="D76" s="6"/>
      <c r="E76" s="6"/>
      <c r="F76" s="6"/>
      <c r="G76" s="6"/>
      <c r="I76" s="6"/>
      <c r="J76" s="6"/>
    </row>
    <row r="77" spans="1:10" ht="43.5" x14ac:dyDescent="0.35">
      <c r="A77" s="214">
        <v>3</v>
      </c>
      <c r="B77" s="87" t="s">
        <v>836</v>
      </c>
      <c r="C77" s="6"/>
      <c r="D77" s="6"/>
      <c r="E77" s="6"/>
      <c r="F77" s="6"/>
      <c r="G77" s="6"/>
      <c r="I77" s="6"/>
      <c r="J77" s="6"/>
    </row>
    <row r="78" spans="1:10" s="11" customFormat="1" x14ac:dyDescent="0.35">
      <c r="A78" s="72" t="s">
        <v>377</v>
      </c>
      <c r="B78" s="91" t="s">
        <v>837</v>
      </c>
      <c r="C78" s="10" t="s">
        <v>632</v>
      </c>
      <c r="D78" s="10" t="s">
        <v>323</v>
      </c>
      <c r="E78" s="10" t="s">
        <v>276</v>
      </c>
      <c r="F78" s="10" t="s">
        <v>635</v>
      </c>
      <c r="G78" s="10" t="s">
        <v>277</v>
      </c>
      <c r="H78" s="71"/>
      <c r="I78" s="10"/>
      <c r="J78" s="10"/>
    </row>
    <row r="79" spans="1:10" s="11" customFormat="1" x14ac:dyDescent="0.35">
      <c r="A79" s="72"/>
      <c r="B79" s="91"/>
      <c r="C79" s="10"/>
      <c r="D79" s="10"/>
      <c r="E79" s="212" t="s">
        <v>638</v>
      </c>
      <c r="F79" s="10"/>
      <c r="G79" s="10"/>
      <c r="H79" s="71"/>
      <c r="I79" s="10"/>
      <c r="J79" s="10"/>
    </row>
    <row r="80" spans="1:10" ht="43.5" x14ac:dyDescent="0.35">
      <c r="A80" s="214">
        <v>1</v>
      </c>
      <c r="B80" s="87" t="s">
        <v>838</v>
      </c>
      <c r="C80" s="6"/>
      <c r="D80" s="6"/>
      <c r="E80" s="6"/>
      <c r="F80" s="6"/>
      <c r="G80" s="6"/>
      <c r="I80" s="6"/>
      <c r="J80" s="6"/>
    </row>
    <row r="81" spans="1:10" s="11" customFormat="1" x14ac:dyDescent="0.35">
      <c r="A81" s="72" t="s">
        <v>398</v>
      </c>
      <c r="B81" s="91" t="s">
        <v>914</v>
      </c>
      <c r="C81" s="10" t="s">
        <v>632</v>
      </c>
      <c r="D81" s="10" t="s">
        <v>323</v>
      </c>
      <c r="E81" s="10" t="s">
        <v>276</v>
      </c>
      <c r="F81" s="10" t="s">
        <v>635</v>
      </c>
      <c r="G81" s="10" t="s">
        <v>277</v>
      </c>
      <c r="H81" s="71"/>
      <c r="I81" s="10"/>
      <c r="J81" s="10"/>
    </row>
    <row r="82" spans="1:10" ht="58" x14ac:dyDescent="0.35">
      <c r="A82" s="214">
        <v>1</v>
      </c>
      <c r="B82" s="87" t="s">
        <v>915</v>
      </c>
      <c r="C82" s="6"/>
      <c r="D82" s="6"/>
      <c r="E82" s="6"/>
      <c r="F82" s="6"/>
      <c r="G82" s="6"/>
      <c r="I82" s="6"/>
      <c r="J82" s="6"/>
    </row>
    <row r="83" spans="1:10" x14ac:dyDescent="0.35">
      <c r="A83" s="72" t="s">
        <v>402</v>
      </c>
      <c r="B83" s="91" t="s">
        <v>1244</v>
      </c>
      <c r="C83" s="10" t="s">
        <v>632</v>
      </c>
      <c r="D83" s="10" t="s">
        <v>323</v>
      </c>
      <c r="E83" s="10" t="s">
        <v>276</v>
      </c>
      <c r="F83" s="10" t="s">
        <v>635</v>
      </c>
      <c r="G83" s="10" t="s">
        <v>277</v>
      </c>
      <c r="H83" s="71"/>
      <c r="I83" s="10"/>
      <c r="J83" s="10"/>
    </row>
    <row r="84" spans="1:10" x14ac:dyDescent="0.35">
      <c r="A84" s="71"/>
      <c r="B84" s="215"/>
      <c r="C84" s="71"/>
      <c r="D84" s="71"/>
      <c r="E84" s="71"/>
      <c r="F84" s="212" t="s">
        <v>638</v>
      </c>
      <c r="G84" s="71"/>
      <c r="H84" s="71"/>
      <c r="I84" s="71"/>
      <c r="J84" s="71"/>
    </row>
    <row r="85" spans="1:10" ht="29" x14ac:dyDescent="0.35">
      <c r="A85" s="224">
        <v>1</v>
      </c>
      <c r="B85" s="213" t="s">
        <v>1245</v>
      </c>
      <c r="C85" s="4"/>
      <c r="D85" s="4"/>
      <c r="E85" s="4"/>
      <c r="F85" s="4"/>
      <c r="G85" s="4"/>
      <c r="I85" s="4"/>
      <c r="J85" s="4"/>
    </row>
    <row r="86" spans="1:10" x14ac:dyDescent="0.35">
      <c r="A86" s="224">
        <v>2</v>
      </c>
      <c r="B86" s="213" t="s">
        <v>1246</v>
      </c>
      <c r="C86" s="4"/>
      <c r="D86" s="4"/>
      <c r="E86" s="4"/>
      <c r="F86" s="4"/>
      <c r="G86" s="4"/>
      <c r="I86" s="4"/>
      <c r="J86" s="4"/>
    </row>
    <row r="87" spans="1:10" x14ac:dyDescent="0.35">
      <c r="A87" s="72" t="s">
        <v>407</v>
      </c>
      <c r="B87" s="91" t="s">
        <v>1247</v>
      </c>
      <c r="C87" s="10" t="s">
        <v>632</v>
      </c>
      <c r="D87" s="10" t="s">
        <v>323</v>
      </c>
      <c r="E87" s="10" t="s">
        <v>276</v>
      </c>
      <c r="F87" s="10" t="s">
        <v>635</v>
      </c>
      <c r="G87" s="10" t="s">
        <v>277</v>
      </c>
      <c r="H87" s="71"/>
      <c r="I87" s="10"/>
      <c r="J87" s="10"/>
    </row>
    <row r="88" spans="1:10" x14ac:dyDescent="0.35">
      <c r="A88" s="71"/>
      <c r="B88" s="215"/>
      <c r="C88" s="212" t="s">
        <v>638</v>
      </c>
      <c r="D88" s="71"/>
      <c r="E88" s="71"/>
      <c r="F88" s="71"/>
      <c r="G88" s="71"/>
      <c r="H88" s="71"/>
      <c r="I88" s="71"/>
      <c r="J88" s="71"/>
    </row>
    <row r="89" spans="1:10" ht="43.5" x14ac:dyDescent="0.35">
      <c r="A89" s="224">
        <v>1</v>
      </c>
      <c r="B89" s="87" t="s">
        <v>1248</v>
      </c>
      <c r="C89" s="4"/>
      <c r="D89" s="4"/>
      <c r="E89" s="4"/>
      <c r="F89" s="4"/>
      <c r="G89" s="4"/>
      <c r="I89" s="4"/>
      <c r="J89" s="4"/>
    </row>
    <row r="90" spans="1:10" s="11" customFormat="1" x14ac:dyDescent="0.35">
      <c r="A90" s="71"/>
      <c r="B90" s="215"/>
      <c r="C90" s="71"/>
      <c r="D90" s="71"/>
      <c r="E90" s="71"/>
      <c r="F90" s="71"/>
      <c r="G90" s="71"/>
      <c r="H90" s="71"/>
      <c r="I90" s="71"/>
      <c r="J90" s="71"/>
    </row>
    <row r="91" spans="1:10" x14ac:dyDescent="0.35">
      <c r="A91" s="236" t="s">
        <v>43</v>
      </c>
      <c r="B91" s="236"/>
      <c r="C91" s="236"/>
      <c r="D91" s="236"/>
      <c r="E91" s="236"/>
      <c r="F91" s="236"/>
      <c r="G91" s="236"/>
      <c r="H91" s="236"/>
      <c r="I91" s="236"/>
      <c r="J91" s="236"/>
    </row>
    <row r="94" spans="1:10" x14ac:dyDescent="0.35">
      <c r="A94" s="1" t="s">
        <v>1300</v>
      </c>
    </row>
  </sheetData>
  <mergeCells count="1">
    <mergeCell ref="A91:J91"/>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8750-E6C2-4E38-9B5F-2EA31BD2ADE0}">
  <sheetPr>
    <tabColor rgb="FF00B0F0"/>
    <pageSetUpPr fitToPage="1"/>
  </sheetPr>
  <dimension ref="A2:J59"/>
  <sheetViews>
    <sheetView showGridLines="0" topLeftCell="A2"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856</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854</v>
      </c>
      <c r="C13" s="6"/>
      <c r="D13" s="6"/>
      <c r="E13" s="6"/>
      <c r="F13" s="6"/>
      <c r="G13" s="6"/>
      <c r="I13" s="65"/>
      <c r="J13" s="65"/>
    </row>
    <row r="14" spans="1:10" s="11" customFormat="1" x14ac:dyDescent="0.35">
      <c r="A14" s="72" t="s">
        <v>269</v>
      </c>
      <c r="B14" s="91" t="s">
        <v>855</v>
      </c>
      <c r="C14" s="10" t="s">
        <v>632</v>
      </c>
      <c r="D14" s="10" t="s">
        <v>323</v>
      </c>
      <c r="E14" s="10" t="s">
        <v>276</v>
      </c>
      <c r="F14" s="10" t="s">
        <v>635</v>
      </c>
      <c r="G14" s="10" t="s">
        <v>277</v>
      </c>
      <c r="H14" s="71"/>
      <c r="I14" s="10"/>
      <c r="J14" s="10"/>
    </row>
    <row r="15" spans="1:10" ht="29" x14ac:dyDescent="0.35">
      <c r="A15" s="69">
        <v>1</v>
      </c>
      <c r="B15" s="87" t="s">
        <v>857</v>
      </c>
      <c r="C15" s="6"/>
      <c r="D15" s="6"/>
      <c r="E15" s="6"/>
      <c r="F15" s="6"/>
      <c r="G15" s="6"/>
      <c r="I15" s="6"/>
      <c r="J15" s="6"/>
    </row>
    <row r="16" spans="1:10" x14ac:dyDescent="0.35">
      <c r="A16" s="69" t="s">
        <v>44</v>
      </c>
      <c r="B16" s="87" t="s">
        <v>858</v>
      </c>
      <c r="C16" s="6"/>
      <c r="D16" s="6"/>
      <c r="E16" s="6"/>
      <c r="F16" s="6"/>
      <c r="G16" s="6"/>
      <c r="I16" s="6"/>
      <c r="J16" s="6"/>
    </row>
    <row r="17" spans="1:10" x14ac:dyDescent="0.35">
      <c r="A17" s="69" t="s">
        <v>13</v>
      </c>
      <c r="B17" s="87" t="s">
        <v>859</v>
      </c>
      <c r="C17" s="6"/>
      <c r="D17" s="6"/>
      <c r="E17" s="6"/>
      <c r="F17" s="6"/>
      <c r="G17" s="6"/>
      <c r="I17" s="6"/>
      <c r="J17" s="6"/>
    </row>
    <row r="18" spans="1:10" x14ac:dyDescent="0.35">
      <c r="A18" s="69" t="s">
        <v>14</v>
      </c>
      <c r="B18" s="87" t="s">
        <v>860</v>
      </c>
      <c r="C18" s="6"/>
      <c r="D18" s="6"/>
      <c r="E18" s="6"/>
      <c r="F18" s="6"/>
      <c r="G18" s="6"/>
      <c r="I18" s="6"/>
      <c r="J18" s="6"/>
    </row>
    <row r="19" spans="1:10" x14ac:dyDescent="0.35">
      <c r="A19" s="69" t="s">
        <v>25</v>
      </c>
      <c r="B19" s="87" t="s">
        <v>861</v>
      </c>
      <c r="C19" s="6"/>
      <c r="D19" s="6"/>
      <c r="E19" s="6"/>
      <c r="F19" s="6"/>
      <c r="G19" s="6"/>
      <c r="I19" s="6"/>
      <c r="J19" s="6"/>
    </row>
    <row r="20" spans="1:10" x14ac:dyDescent="0.35">
      <c r="A20" s="69" t="s">
        <v>27</v>
      </c>
      <c r="B20" s="87" t="s">
        <v>862</v>
      </c>
      <c r="C20" s="6"/>
      <c r="D20" s="6"/>
      <c r="E20" s="6"/>
      <c r="F20" s="6"/>
      <c r="G20" s="6"/>
      <c r="I20" s="6"/>
      <c r="J20" s="6"/>
    </row>
    <row r="21" spans="1:10" ht="29" x14ac:dyDescent="0.35">
      <c r="A21" s="69" t="s">
        <v>29</v>
      </c>
      <c r="B21" s="87" t="s">
        <v>1249</v>
      </c>
      <c r="C21" s="6"/>
      <c r="D21" s="6"/>
      <c r="E21" s="6"/>
      <c r="F21" s="6"/>
      <c r="G21" s="6"/>
      <c r="I21" s="6"/>
      <c r="J21" s="6"/>
    </row>
    <row r="22" spans="1:10" s="11" customFormat="1" x14ac:dyDescent="0.35">
      <c r="A22" s="72" t="s">
        <v>323</v>
      </c>
      <c r="B22" s="91" t="s">
        <v>863</v>
      </c>
      <c r="C22" s="10" t="s">
        <v>632</v>
      </c>
      <c r="D22" s="10" t="s">
        <v>323</v>
      </c>
      <c r="E22" s="10" t="s">
        <v>276</v>
      </c>
      <c r="F22" s="10" t="s">
        <v>635</v>
      </c>
      <c r="G22" s="10" t="s">
        <v>277</v>
      </c>
      <c r="H22" s="71"/>
      <c r="I22" s="10"/>
      <c r="J22" s="10"/>
    </row>
    <row r="23" spans="1:10" s="11" customFormat="1" x14ac:dyDescent="0.35">
      <c r="A23" s="209"/>
      <c r="B23" s="91"/>
      <c r="C23" s="10"/>
      <c r="D23" s="10"/>
      <c r="E23" s="10"/>
      <c r="F23" s="10"/>
      <c r="G23" s="10"/>
      <c r="H23" s="71"/>
      <c r="I23" s="10"/>
      <c r="J23" s="10"/>
    </row>
    <row r="24" spans="1:10" x14ac:dyDescent="0.35">
      <c r="A24" s="69">
        <v>1</v>
      </c>
      <c r="B24" s="87" t="s">
        <v>864</v>
      </c>
      <c r="C24" s="7"/>
      <c r="D24" s="7"/>
      <c r="E24" s="7"/>
      <c r="F24" s="7"/>
      <c r="G24" s="7"/>
      <c r="I24" s="6"/>
      <c r="J24" s="6"/>
    </row>
    <row r="25" spans="1:10" x14ac:dyDescent="0.35">
      <c r="A25" s="69" t="s">
        <v>44</v>
      </c>
      <c r="B25" s="87" t="s">
        <v>858</v>
      </c>
      <c r="C25" s="7"/>
      <c r="D25" s="7"/>
      <c r="E25" s="7"/>
      <c r="F25" s="7"/>
      <c r="G25" s="7"/>
      <c r="I25" s="6"/>
      <c r="J25" s="6"/>
    </row>
    <row r="26" spans="1:10" x14ac:dyDescent="0.35">
      <c r="A26" s="69" t="s">
        <v>13</v>
      </c>
      <c r="B26" s="87" t="s">
        <v>859</v>
      </c>
      <c r="C26" s="7"/>
      <c r="D26" s="7"/>
      <c r="E26" s="7"/>
      <c r="F26" s="7"/>
      <c r="G26" s="7"/>
      <c r="I26" s="6"/>
      <c r="J26" s="6"/>
    </row>
    <row r="27" spans="1:10" x14ac:dyDescent="0.35">
      <c r="A27" s="69" t="s">
        <v>14</v>
      </c>
      <c r="B27" s="87" t="s">
        <v>1250</v>
      </c>
      <c r="C27" s="7"/>
      <c r="D27" s="7"/>
      <c r="E27" s="7"/>
      <c r="F27" s="7"/>
      <c r="G27" s="7"/>
      <c r="I27" s="6"/>
      <c r="J27" s="6"/>
    </row>
    <row r="28" spans="1:10" x14ac:dyDescent="0.35">
      <c r="A28" s="69" t="s">
        <v>25</v>
      </c>
      <c r="B28" s="87" t="s">
        <v>861</v>
      </c>
      <c r="C28" s="7"/>
      <c r="D28" s="7"/>
      <c r="E28" s="7"/>
      <c r="F28" s="7"/>
      <c r="G28" s="7"/>
      <c r="I28" s="6"/>
      <c r="J28" s="6"/>
    </row>
    <row r="29" spans="1:10" x14ac:dyDescent="0.35">
      <c r="A29" s="69" t="s">
        <v>27</v>
      </c>
      <c r="B29" s="87" t="s">
        <v>1251</v>
      </c>
      <c r="C29" s="7"/>
      <c r="D29" s="7"/>
      <c r="E29" s="7"/>
      <c r="F29" s="7"/>
      <c r="G29" s="7"/>
      <c r="I29" s="6"/>
      <c r="J29" s="6"/>
    </row>
    <row r="30" spans="1:10" x14ac:dyDescent="0.35">
      <c r="A30" s="69" t="s">
        <v>29</v>
      </c>
      <c r="B30" s="87" t="s">
        <v>868</v>
      </c>
      <c r="C30" s="7"/>
      <c r="D30" s="7"/>
      <c r="E30" s="7"/>
      <c r="F30" s="7"/>
      <c r="G30" s="7"/>
      <c r="I30" s="6"/>
      <c r="J30" s="6"/>
    </row>
    <row r="31" spans="1:10" x14ac:dyDescent="0.35">
      <c r="A31" s="69" t="s">
        <v>31</v>
      </c>
      <c r="B31" s="87" t="s">
        <v>865</v>
      </c>
      <c r="C31" s="7"/>
      <c r="D31" s="7"/>
      <c r="E31" s="7"/>
      <c r="F31" s="7"/>
      <c r="G31" s="7"/>
      <c r="I31" s="6"/>
      <c r="J31" s="6"/>
    </row>
    <row r="32" spans="1:10" ht="29" x14ac:dyDescent="0.35">
      <c r="A32" s="69" t="s">
        <v>33</v>
      </c>
      <c r="B32" s="87" t="s">
        <v>1252</v>
      </c>
      <c r="C32" s="7"/>
      <c r="D32" s="7"/>
      <c r="E32" s="7"/>
      <c r="F32" s="7"/>
      <c r="G32" s="7"/>
      <c r="I32" s="6"/>
      <c r="J32" s="6"/>
    </row>
    <row r="33" spans="1:10" s="11" customFormat="1" x14ac:dyDescent="0.35">
      <c r="A33" s="72" t="s">
        <v>333</v>
      </c>
      <c r="B33" s="91" t="s">
        <v>866</v>
      </c>
      <c r="C33" s="10" t="s">
        <v>632</v>
      </c>
      <c r="D33" s="10" t="s">
        <v>323</v>
      </c>
      <c r="E33" s="10" t="s">
        <v>276</v>
      </c>
      <c r="F33" s="10" t="s">
        <v>635</v>
      </c>
      <c r="G33" s="10" t="s">
        <v>277</v>
      </c>
      <c r="H33" s="71"/>
      <c r="I33" s="10"/>
      <c r="J33" s="10"/>
    </row>
    <row r="34" spans="1:10" s="11" customFormat="1" x14ac:dyDescent="0.35">
      <c r="A34" s="72"/>
      <c r="B34" s="91"/>
      <c r="C34" s="212" t="s">
        <v>638</v>
      </c>
      <c r="D34" s="10"/>
      <c r="E34" s="10"/>
      <c r="F34" s="10"/>
      <c r="G34" s="10"/>
      <c r="H34" s="71"/>
      <c r="I34" s="10"/>
      <c r="J34" s="10"/>
    </row>
    <row r="35" spans="1:10" ht="29" x14ac:dyDescent="0.35">
      <c r="A35" s="66">
        <v>1</v>
      </c>
      <c r="B35" s="87" t="s">
        <v>867</v>
      </c>
      <c r="C35" s="6"/>
      <c r="D35" s="6"/>
      <c r="E35" s="6"/>
      <c r="F35" s="6"/>
      <c r="G35" s="6"/>
      <c r="I35" s="6"/>
      <c r="J35" s="6"/>
    </row>
    <row r="36" spans="1:10" x14ac:dyDescent="0.35">
      <c r="A36" s="214">
        <v>2</v>
      </c>
      <c r="B36" s="87" t="s">
        <v>869</v>
      </c>
      <c r="C36" s="6"/>
      <c r="D36" s="6"/>
      <c r="E36" s="6"/>
      <c r="F36" s="6"/>
      <c r="G36" s="6"/>
      <c r="I36" s="6"/>
      <c r="J36" s="6"/>
    </row>
    <row r="37" spans="1:10" ht="29" x14ac:dyDescent="0.35">
      <c r="A37" s="66">
        <v>3</v>
      </c>
      <c r="B37" s="87" t="s">
        <v>870</v>
      </c>
      <c r="C37" s="6"/>
      <c r="D37" s="6"/>
      <c r="E37" s="6"/>
      <c r="F37" s="6"/>
      <c r="G37" s="6"/>
      <c r="I37" s="6"/>
      <c r="J37" s="6"/>
    </row>
    <row r="38" spans="1:10" ht="29" x14ac:dyDescent="0.35">
      <c r="A38" s="66">
        <v>4</v>
      </c>
      <c r="B38" s="87" t="s">
        <v>871</v>
      </c>
      <c r="C38" s="6"/>
      <c r="D38" s="6"/>
      <c r="E38" s="6"/>
      <c r="F38" s="6"/>
      <c r="G38" s="6"/>
      <c r="I38" s="6"/>
      <c r="J38" s="6"/>
    </row>
    <row r="39" spans="1:10" s="11" customFormat="1" x14ac:dyDescent="0.35">
      <c r="A39" s="72" t="s">
        <v>344</v>
      </c>
      <c r="B39" s="91" t="s">
        <v>872</v>
      </c>
      <c r="C39" s="10" t="s">
        <v>632</v>
      </c>
      <c r="D39" s="10" t="s">
        <v>323</v>
      </c>
      <c r="E39" s="10" t="s">
        <v>276</v>
      </c>
      <c r="F39" s="10" t="s">
        <v>635</v>
      </c>
      <c r="G39" s="10" t="s">
        <v>277</v>
      </c>
      <c r="H39" s="71"/>
      <c r="I39" s="10"/>
      <c r="J39" s="10"/>
    </row>
    <row r="40" spans="1:10" s="11" customFormat="1" x14ac:dyDescent="0.35">
      <c r="A40" s="209"/>
      <c r="B40" s="91"/>
      <c r="C40" s="10"/>
      <c r="D40" s="10"/>
      <c r="E40" s="212" t="s">
        <v>638</v>
      </c>
      <c r="F40" s="10"/>
      <c r="G40" s="10"/>
      <c r="H40" s="71"/>
      <c r="I40" s="10"/>
      <c r="J40" s="10"/>
    </row>
    <row r="41" spans="1:10" ht="29" x14ac:dyDescent="0.35">
      <c r="A41" s="69" t="s">
        <v>44</v>
      </c>
      <c r="B41" s="87" t="s">
        <v>873</v>
      </c>
      <c r="C41" s="6"/>
      <c r="D41" s="6"/>
      <c r="E41" s="6"/>
      <c r="F41" s="6"/>
      <c r="G41" s="6"/>
      <c r="I41" s="6"/>
      <c r="J41" s="6"/>
    </row>
    <row r="42" spans="1:10" s="11" customFormat="1" x14ac:dyDescent="0.35">
      <c r="A42" s="72" t="s">
        <v>345</v>
      </c>
      <c r="B42" s="91" t="s">
        <v>874</v>
      </c>
      <c r="C42" s="10" t="s">
        <v>632</v>
      </c>
      <c r="D42" s="10" t="s">
        <v>323</v>
      </c>
      <c r="E42" s="10" t="s">
        <v>276</v>
      </c>
      <c r="F42" s="10" t="s">
        <v>635</v>
      </c>
      <c r="G42" s="10" t="s">
        <v>277</v>
      </c>
      <c r="H42" s="71"/>
      <c r="I42" s="10"/>
      <c r="J42" s="10"/>
    </row>
    <row r="43" spans="1:10" s="11" customFormat="1" x14ac:dyDescent="0.35">
      <c r="A43" s="209"/>
      <c r="B43" s="91"/>
      <c r="C43" s="212" t="s">
        <v>638</v>
      </c>
      <c r="D43" s="10"/>
      <c r="E43" s="10"/>
      <c r="F43" s="10"/>
      <c r="G43" s="212" t="s">
        <v>638</v>
      </c>
      <c r="H43" s="71"/>
      <c r="I43" s="10"/>
      <c r="J43" s="10"/>
    </row>
    <row r="44" spans="1:10" s="11" customFormat="1" x14ac:dyDescent="0.35">
      <c r="A44" s="69">
        <v>1</v>
      </c>
      <c r="B44" s="87" t="s">
        <v>875</v>
      </c>
      <c r="C44" s="6"/>
      <c r="D44" s="6"/>
      <c r="E44" s="6"/>
      <c r="F44" s="6"/>
      <c r="G44" s="6"/>
      <c r="H44" s="4"/>
      <c r="I44" s="6"/>
      <c r="J44" s="6"/>
    </row>
    <row r="45" spans="1:10" s="11" customFormat="1" ht="43.5" x14ac:dyDescent="0.35">
      <c r="A45" s="69">
        <v>2</v>
      </c>
      <c r="B45" s="87" t="s">
        <v>1253</v>
      </c>
      <c r="C45" s="6"/>
      <c r="D45" s="6"/>
      <c r="E45" s="6"/>
      <c r="F45" s="6"/>
      <c r="G45" s="6"/>
      <c r="H45" s="4"/>
      <c r="I45" s="6"/>
      <c r="J45" s="6"/>
    </row>
    <row r="46" spans="1:10" s="11" customFormat="1" x14ac:dyDescent="0.35">
      <c r="A46" s="69">
        <v>3</v>
      </c>
      <c r="B46" s="87" t="s">
        <v>876</v>
      </c>
      <c r="C46" s="6"/>
      <c r="D46" s="6"/>
      <c r="E46" s="6"/>
      <c r="F46" s="6"/>
      <c r="G46" s="6"/>
      <c r="H46" s="4"/>
      <c r="I46" s="6"/>
      <c r="J46" s="6"/>
    </row>
    <row r="47" spans="1:10" s="11" customFormat="1" ht="29" x14ac:dyDescent="0.35">
      <c r="A47" s="69">
        <v>4</v>
      </c>
      <c r="B47" s="87" t="s">
        <v>877</v>
      </c>
      <c r="C47" s="6"/>
      <c r="D47" s="6"/>
      <c r="E47" s="6"/>
      <c r="F47" s="6"/>
      <c r="G47" s="6"/>
      <c r="H47" s="4"/>
      <c r="I47" s="6"/>
      <c r="J47" s="6"/>
    </row>
    <row r="48" spans="1:10" s="11" customFormat="1" ht="29" x14ac:dyDescent="0.35">
      <c r="A48" s="69">
        <v>5</v>
      </c>
      <c r="B48" s="87" t="s">
        <v>878</v>
      </c>
      <c r="C48" s="6"/>
      <c r="D48" s="6"/>
      <c r="E48" s="6"/>
      <c r="F48" s="6"/>
      <c r="G48" s="6"/>
      <c r="H48" s="4"/>
      <c r="I48" s="6"/>
      <c r="J48" s="6"/>
    </row>
    <row r="49" spans="1:10" s="11" customFormat="1" x14ac:dyDescent="0.35">
      <c r="A49" s="69">
        <v>6</v>
      </c>
      <c r="B49" s="87" t="s">
        <v>879</v>
      </c>
      <c r="C49" s="6"/>
      <c r="D49" s="6"/>
      <c r="E49" s="6"/>
      <c r="F49" s="6"/>
      <c r="G49" s="6"/>
      <c r="H49" s="4"/>
      <c r="I49" s="6"/>
      <c r="J49" s="6"/>
    </row>
    <row r="50" spans="1:10" s="11" customFormat="1" ht="29" x14ac:dyDescent="0.35">
      <c r="A50" s="69">
        <v>7</v>
      </c>
      <c r="B50" s="87" t="s">
        <v>1254</v>
      </c>
      <c r="C50" s="6"/>
      <c r="D50" s="6"/>
      <c r="E50" s="6"/>
      <c r="F50" s="6"/>
      <c r="G50" s="6"/>
      <c r="H50" s="4"/>
      <c r="I50" s="6"/>
      <c r="J50" s="6"/>
    </row>
    <row r="51" spans="1:10" s="11" customFormat="1" ht="43.5" x14ac:dyDescent="0.35">
      <c r="A51" s="69">
        <v>8</v>
      </c>
      <c r="B51" s="87" t="s">
        <v>1255</v>
      </c>
      <c r="C51" s="6"/>
      <c r="D51" s="6"/>
      <c r="E51" s="6"/>
      <c r="F51" s="6"/>
      <c r="G51" s="6"/>
      <c r="H51" s="4"/>
      <c r="I51" s="6"/>
      <c r="J51" s="6"/>
    </row>
    <row r="52" spans="1:10" s="11" customFormat="1" x14ac:dyDescent="0.35">
      <c r="A52" s="72" t="s">
        <v>361</v>
      </c>
      <c r="B52" s="91" t="s">
        <v>938</v>
      </c>
      <c r="C52" s="10" t="s">
        <v>632</v>
      </c>
      <c r="D52" s="10" t="s">
        <v>323</v>
      </c>
      <c r="E52" s="10" t="s">
        <v>276</v>
      </c>
      <c r="F52" s="10" t="s">
        <v>635</v>
      </c>
      <c r="G52" s="10" t="s">
        <v>277</v>
      </c>
      <c r="H52" s="71"/>
      <c r="I52" s="10"/>
      <c r="J52" s="10"/>
    </row>
    <row r="53" spans="1:10" s="11" customFormat="1" x14ac:dyDescent="0.35">
      <c r="A53" s="72"/>
      <c r="B53" s="91"/>
      <c r="C53" s="10"/>
      <c r="D53" s="10"/>
      <c r="E53" s="212"/>
      <c r="F53" s="10"/>
      <c r="G53" s="212" t="s">
        <v>638</v>
      </c>
      <c r="H53" s="71"/>
      <c r="I53" s="10"/>
      <c r="J53" s="10"/>
    </row>
    <row r="54" spans="1:10" s="11" customFormat="1" ht="43.5" x14ac:dyDescent="0.35">
      <c r="A54" s="66" t="s">
        <v>44</v>
      </c>
      <c r="B54" s="87" t="s">
        <v>939</v>
      </c>
      <c r="C54" s="6"/>
      <c r="D54" s="6"/>
      <c r="E54" s="6"/>
      <c r="F54" s="6"/>
      <c r="G54" s="6"/>
      <c r="H54" s="4"/>
      <c r="I54" s="6"/>
      <c r="J54" s="6"/>
    </row>
    <row r="55" spans="1:10" s="11" customFormat="1" x14ac:dyDescent="0.35">
      <c r="A55" s="71"/>
      <c r="B55" s="215"/>
      <c r="C55" s="71"/>
      <c r="D55" s="71"/>
      <c r="E55" s="71"/>
      <c r="F55" s="71"/>
      <c r="G55" s="71"/>
      <c r="H55" s="71"/>
      <c r="I55" s="71"/>
      <c r="J55" s="71"/>
    </row>
    <row r="56" spans="1:10" s="11" customFormat="1" x14ac:dyDescent="0.35">
      <c r="A56" s="71"/>
      <c r="B56" s="215" t="s">
        <v>940</v>
      </c>
      <c r="C56" s="71"/>
      <c r="D56" s="71"/>
      <c r="E56" s="71"/>
      <c r="F56" s="71"/>
      <c r="G56" s="71"/>
      <c r="H56" s="71"/>
      <c r="I56" s="71"/>
      <c r="J56" s="71"/>
    </row>
    <row r="57" spans="1:10" s="11" customFormat="1" x14ac:dyDescent="0.35">
      <c r="A57" s="71"/>
      <c r="B57" s="215" t="s">
        <v>941</v>
      </c>
      <c r="C57" s="71"/>
      <c r="D57" s="71"/>
      <c r="E57" s="71"/>
      <c r="F57" s="71"/>
      <c r="G57" s="71"/>
      <c r="H57" s="71"/>
      <c r="I57" s="71"/>
      <c r="J57" s="71"/>
    </row>
    <row r="58" spans="1:10" s="11" customFormat="1" x14ac:dyDescent="0.35">
      <c r="A58" s="71"/>
      <c r="B58" s="215"/>
      <c r="C58" s="71"/>
      <c r="D58" s="71"/>
      <c r="E58" s="71"/>
      <c r="F58" s="71"/>
      <c r="G58" s="71"/>
      <c r="H58" s="71"/>
      <c r="I58" s="71"/>
      <c r="J58" s="71"/>
    </row>
    <row r="59" spans="1:10" x14ac:dyDescent="0.35">
      <c r="A59" s="236" t="s">
        <v>43</v>
      </c>
      <c r="B59" s="236"/>
      <c r="C59" s="236"/>
      <c r="D59" s="236"/>
      <c r="E59" s="236"/>
      <c r="F59" s="236"/>
      <c r="G59" s="236"/>
      <c r="H59" s="236"/>
      <c r="I59" s="236"/>
      <c r="J59" s="236"/>
    </row>
  </sheetData>
  <mergeCells count="1">
    <mergeCell ref="A59:J59"/>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BD1B-D85E-49C3-982F-CDF4E64B86AB}">
  <sheetPr>
    <tabColor rgb="FF00B0F0"/>
    <pageSetUpPr fitToPage="1"/>
  </sheetPr>
  <dimension ref="A2:J64"/>
  <sheetViews>
    <sheetView showGridLines="0" topLeftCell="A52"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856</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58" x14ac:dyDescent="0.35">
      <c r="A13" s="69">
        <v>1</v>
      </c>
      <c r="B13" s="87" t="s">
        <v>883</v>
      </c>
      <c r="C13" s="6"/>
      <c r="D13" s="6"/>
      <c r="E13" s="6"/>
      <c r="F13" s="6"/>
      <c r="G13" s="6"/>
      <c r="I13" s="65"/>
      <c r="J13" s="65"/>
    </row>
    <row r="14" spans="1:10" s="11" customFormat="1" x14ac:dyDescent="0.35">
      <c r="A14" s="72" t="s">
        <v>269</v>
      </c>
      <c r="B14" s="91" t="s">
        <v>855</v>
      </c>
      <c r="C14" s="10" t="s">
        <v>632</v>
      </c>
      <c r="D14" s="10" t="s">
        <v>323</v>
      </c>
      <c r="E14" s="10" t="s">
        <v>276</v>
      </c>
      <c r="F14" s="10" t="s">
        <v>635</v>
      </c>
      <c r="G14" s="10" t="s">
        <v>277</v>
      </c>
      <c r="H14" s="71"/>
      <c r="I14" s="10"/>
      <c r="J14" s="10"/>
    </row>
    <row r="15" spans="1:10" ht="29" x14ac:dyDescent="0.35">
      <c r="A15" s="69">
        <v>1</v>
      </c>
      <c r="B15" s="87" t="s">
        <v>884</v>
      </c>
      <c r="C15" s="6"/>
      <c r="D15" s="6"/>
      <c r="E15" s="6"/>
      <c r="F15" s="6"/>
      <c r="G15" s="6"/>
      <c r="I15" s="6"/>
      <c r="J15" s="6"/>
    </row>
    <row r="16" spans="1:10" x14ac:dyDescent="0.35">
      <c r="A16" s="69" t="s">
        <v>44</v>
      </c>
      <c r="B16" s="87" t="s">
        <v>858</v>
      </c>
      <c r="C16" s="6"/>
      <c r="D16" s="6"/>
      <c r="E16" s="6"/>
      <c r="F16" s="6"/>
      <c r="G16" s="6"/>
      <c r="I16" s="6"/>
      <c r="J16" s="6"/>
    </row>
    <row r="17" spans="1:10" x14ac:dyDescent="0.35">
      <c r="A17" s="69" t="s">
        <v>13</v>
      </c>
      <c r="B17" s="87" t="s">
        <v>859</v>
      </c>
      <c r="C17" s="6"/>
      <c r="D17" s="6"/>
      <c r="E17" s="6"/>
      <c r="F17" s="6"/>
      <c r="G17" s="6"/>
      <c r="I17" s="6"/>
      <c r="J17" s="6"/>
    </row>
    <row r="18" spans="1:10" x14ac:dyDescent="0.35">
      <c r="A18" s="69" t="s">
        <v>14</v>
      </c>
      <c r="B18" s="87" t="s">
        <v>860</v>
      </c>
      <c r="C18" s="6"/>
      <c r="D18" s="6"/>
      <c r="E18" s="6"/>
      <c r="F18" s="6"/>
      <c r="G18" s="6"/>
      <c r="I18" s="6"/>
      <c r="J18" s="6"/>
    </row>
    <row r="19" spans="1:10" x14ac:dyDescent="0.35">
      <c r="A19" s="69" t="s">
        <v>25</v>
      </c>
      <c r="B19" s="87" t="s">
        <v>861</v>
      </c>
      <c r="C19" s="6"/>
      <c r="D19" s="6"/>
      <c r="E19" s="6"/>
      <c r="F19" s="6"/>
      <c r="G19" s="6"/>
      <c r="I19" s="6"/>
      <c r="J19" s="6"/>
    </row>
    <row r="20" spans="1:10" x14ac:dyDescent="0.35">
      <c r="A20" s="69" t="s">
        <v>27</v>
      </c>
      <c r="B20" s="87" t="s">
        <v>862</v>
      </c>
      <c r="C20" s="6"/>
      <c r="D20" s="6"/>
      <c r="E20" s="6"/>
      <c r="F20" s="6"/>
      <c r="G20" s="6"/>
      <c r="I20" s="6"/>
      <c r="J20" s="6"/>
    </row>
    <row r="21" spans="1:10" ht="29" x14ac:dyDescent="0.35">
      <c r="A21" s="69">
        <v>2</v>
      </c>
      <c r="B21" s="87" t="s">
        <v>885</v>
      </c>
      <c r="C21" s="6"/>
      <c r="D21" s="6"/>
      <c r="E21" s="6"/>
      <c r="F21" s="6"/>
      <c r="G21" s="6"/>
      <c r="I21" s="6"/>
      <c r="J21" s="6"/>
    </row>
    <row r="22" spans="1:10" ht="29" x14ac:dyDescent="0.35">
      <c r="A22" s="69">
        <v>3</v>
      </c>
      <c r="B22" s="87" t="s">
        <v>886</v>
      </c>
      <c r="C22" s="6"/>
      <c r="D22" s="6"/>
      <c r="E22" s="6"/>
      <c r="F22" s="6"/>
      <c r="G22" s="6"/>
      <c r="I22" s="6"/>
      <c r="J22" s="6"/>
    </row>
    <row r="23" spans="1:10" s="11" customFormat="1" x14ac:dyDescent="0.35">
      <c r="A23" s="72" t="s">
        <v>323</v>
      </c>
      <c r="B23" s="91" t="s">
        <v>863</v>
      </c>
      <c r="C23" s="10" t="s">
        <v>632</v>
      </c>
      <c r="D23" s="10" t="s">
        <v>323</v>
      </c>
      <c r="E23" s="10" t="s">
        <v>276</v>
      </c>
      <c r="F23" s="10" t="s">
        <v>635</v>
      </c>
      <c r="G23" s="10" t="s">
        <v>277</v>
      </c>
      <c r="H23" s="71"/>
      <c r="I23" s="10"/>
      <c r="J23" s="10"/>
    </row>
    <row r="24" spans="1:10" x14ac:dyDescent="0.35">
      <c r="A24" s="69">
        <v>1</v>
      </c>
      <c r="B24" s="87" t="s">
        <v>864</v>
      </c>
      <c r="C24" s="7"/>
      <c r="D24" s="7"/>
      <c r="E24" s="7"/>
      <c r="F24" s="7"/>
      <c r="G24" s="7"/>
      <c r="I24" s="6"/>
      <c r="J24" s="6"/>
    </row>
    <row r="25" spans="1:10" x14ac:dyDescent="0.35">
      <c r="A25" s="69" t="s">
        <v>44</v>
      </c>
      <c r="B25" s="87" t="s">
        <v>858</v>
      </c>
      <c r="C25" s="7"/>
      <c r="D25" s="7"/>
      <c r="E25" s="7"/>
      <c r="F25" s="7"/>
      <c r="G25" s="7"/>
      <c r="I25" s="6"/>
      <c r="J25" s="6"/>
    </row>
    <row r="26" spans="1:10" x14ac:dyDescent="0.35">
      <c r="A26" s="69" t="s">
        <v>13</v>
      </c>
      <c r="B26" s="87" t="s">
        <v>859</v>
      </c>
      <c r="C26" s="7"/>
      <c r="D26" s="7"/>
      <c r="E26" s="7"/>
      <c r="F26" s="7"/>
      <c r="G26" s="7"/>
      <c r="I26" s="6"/>
      <c r="J26" s="6"/>
    </row>
    <row r="27" spans="1:10" x14ac:dyDescent="0.35">
      <c r="A27" s="69" t="s">
        <v>14</v>
      </c>
      <c r="B27" s="87" t="s">
        <v>1250</v>
      </c>
      <c r="C27" s="7"/>
      <c r="D27" s="7"/>
      <c r="E27" s="7"/>
      <c r="F27" s="7"/>
      <c r="G27" s="7"/>
      <c r="I27" s="6"/>
      <c r="J27" s="6"/>
    </row>
    <row r="28" spans="1:10" x14ac:dyDescent="0.35">
      <c r="A28" s="69" t="s">
        <v>25</v>
      </c>
      <c r="B28" s="87" t="s">
        <v>861</v>
      </c>
      <c r="C28" s="7"/>
      <c r="D28" s="7"/>
      <c r="E28" s="7"/>
      <c r="F28" s="7"/>
      <c r="G28" s="7"/>
      <c r="I28" s="6"/>
      <c r="J28" s="6"/>
    </row>
    <row r="29" spans="1:10" x14ac:dyDescent="0.35">
      <c r="A29" s="69" t="s">
        <v>27</v>
      </c>
      <c r="B29" s="87" t="s">
        <v>862</v>
      </c>
      <c r="C29" s="7"/>
      <c r="D29" s="7"/>
      <c r="E29" s="7"/>
      <c r="F29" s="7"/>
      <c r="G29" s="7"/>
      <c r="I29" s="6"/>
      <c r="J29" s="6"/>
    </row>
    <row r="30" spans="1:10" x14ac:dyDescent="0.35">
      <c r="A30" s="69" t="s">
        <v>29</v>
      </c>
      <c r="B30" s="87" t="s">
        <v>868</v>
      </c>
      <c r="C30" s="7"/>
      <c r="D30" s="7"/>
      <c r="E30" s="7"/>
      <c r="F30" s="7"/>
      <c r="G30" s="7"/>
      <c r="I30" s="6"/>
      <c r="J30" s="6"/>
    </row>
    <row r="31" spans="1:10" x14ac:dyDescent="0.35">
      <c r="A31" s="69" t="s">
        <v>31</v>
      </c>
      <c r="B31" s="87" t="s">
        <v>865</v>
      </c>
      <c r="C31" s="7"/>
      <c r="D31" s="7"/>
      <c r="E31" s="7"/>
      <c r="F31" s="7"/>
      <c r="G31" s="7"/>
      <c r="I31" s="6"/>
      <c r="J31" s="6"/>
    </row>
    <row r="32" spans="1:10" s="11" customFormat="1" x14ac:dyDescent="0.35">
      <c r="A32" s="72" t="s">
        <v>333</v>
      </c>
      <c r="B32" s="91" t="s">
        <v>881</v>
      </c>
      <c r="C32" s="10" t="s">
        <v>632</v>
      </c>
      <c r="D32" s="10" t="s">
        <v>323</v>
      </c>
      <c r="E32" s="10" t="s">
        <v>276</v>
      </c>
      <c r="F32" s="10" t="s">
        <v>635</v>
      </c>
      <c r="G32" s="10" t="s">
        <v>277</v>
      </c>
      <c r="H32" s="71"/>
      <c r="I32" s="10"/>
      <c r="J32" s="10"/>
    </row>
    <row r="33" spans="1:10" s="11" customFormat="1" x14ac:dyDescent="0.35">
      <c r="A33" s="72"/>
      <c r="B33" s="91"/>
      <c r="C33" s="212" t="s">
        <v>638</v>
      </c>
      <c r="D33" s="10"/>
      <c r="E33" s="212" t="s">
        <v>638</v>
      </c>
      <c r="F33" s="10"/>
      <c r="G33" s="10"/>
      <c r="H33" s="71"/>
      <c r="I33" s="10"/>
      <c r="J33" s="10"/>
    </row>
    <row r="34" spans="1:10" ht="29" x14ac:dyDescent="0.35">
      <c r="A34" s="66">
        <v>1</v>
      </c>
      <c r="B34" s="87" t="s">
        <v>887</v>
      </c>
      <c r="C34" s="6"/>
      <c r="D34" s="6"/>
      <c r="E34" s="6"/>
      <c r="F34" s="6"/>
      <c r="G34" s="6"/>
      <c r="I34" s="6"/>
      <c r="J34" s="6"/>
    </row>
    <row r="35" spans="1:10" s="11" customFormat="1" x14ac:dyDescent="0.35">
      <c r="A35" s="72" t="s">
        <v>344</v>
      </c>
      <c r="B35" s="91" t="s">
        <v>882</v>
      </c>
      <c r="C35" s="10" t="s">
        <v>632</v>
      </c>
      <c r="D35" s="10" t="s">
        <v>323</v>
      </c>
      <c r="E35" s="10" t="s">
        <v>276</v>
      </c>
      <c r="F35" s="10" t="s">
        <v>635</v>
      </c>
      <c r="G35" s="10" t="s">
        <v>277</v>
      </c>
      <c r="H35" s="71"/>
      <c r="I35" s="10"/>
      <c r="J35" s="10"/>
    </row>
    <row r="36" spans="1:10" x14ac:dyDescent="0.35">
      <c r="A36" s="69">
        <v>1</v>
      </c>
      <c r="B36" s="87" t="s">
        <v>888</v>
      </c>
      <c r="C36" s="6"/>
      <c r="D36" s="6"/>
      <c r="E36" s="6"/>
      <c r="F36" s="6"/>
      <c r="G36" s="6"/>
      <c r="I36" s="6"/>
      <c r="J36" s="6"/>
    </row>
    <row r="37" spans="1:10" x14ac:dyDescent="0.35">
      <c r="A37" s="69" t="s">
        <v>44</v>
      </c>
      <c r="B37" s="87" t="s">
        <v>889</v>
      </c>
      <c r="C37" s="6"/>
      <c r="D37" s="6"/>
      <c r="E37" s="6"/>
      <c r="F37" s="6"/>
      <c r="G37" s="6"/>
      <c r="I37" s="6"/>
      <c r="J37" s="6"/>
    </row>
    <row r="38" spans="1:10" x14ac:dyDescent="0.35">
      <c r="A38" s="69" t="s">
        <v>13</v>
      </c>
      <c r="B38" s="87" t="s">
        <v>890</v>
      </c>
      <c r="C38" s="6"/>
      <c r="D38" s="6"/>
      <c r="E38" s="6"/>
      <c r="F38" s="6"/>
      <c r="G38" s="6"/>
      <c r="I38" s="6"/>
      <c r="J38" s="6"/>
    </row>
    <row r="39" spans="1:10" x14ac:dyDescent="0.35">
      <c r="A39" s="69" t="s">
        <v>14</v>
      </c>
      <c r="B39" s="87" t="s">
        <v>891</v>
      </c>
      <c r="C39" s="6"/>
      <c r="D39" s="6"/>
      <c r="E39" s="6"/>
      <c r="F39" s="6"/>
      <c r="G39" s="6"/>
      <c r="I39" s="6"/>
      <c r="J39" s="6"/>
    </row>
    <row r="40" spans="1:10" x14ac:dyDescent="0.35">
      <c r="A40" s="69" t="s">
        <v>25</v>
      </c>
      <c r="B40" s="87" t="s">
        <v>892</v>
      </c>
      <c r="C40" s="6"/>
      <c r="D40" s="6"/>
      <c r="E40" s="6"/>
      <c r="F40" s="6"/>
      <c r="G40" s="6"/>
      <c r="I40" s="6"/>
      <c r="J40" s="6"/>
    </row>
    <row r="41" spans="1:10" x14ac:dyDescent="0.35">
      <c r="A41" s="69" t="s">
        <v>27</v>
      </c>
      <c r="B41" s="87" t="s">
        <v>893</v>
      </c>
      <c r="C41" s="6"/>
      <c r="D41" s="6"/>
      <c r="E41" s="6"/>
      <c r="F41" s="6"/>
      <c r="G41" s="6"/>
      <c r="I41" s="6"/>
      <c r="J41" s="6"/>
    </row>
    <row r="42" spans="1:10" x14ac:dyDescent="0.35">
      <c r="A42" s="69" t="s">
        <v>29</v>
      </c>
      <c r="B42" s="87" t="s">
        <v>1256</v>
      </c>
      <c r="C42" s="6"/>
      <c r="D42" s="6"/>
      <c r="E42" s="6"/>
      <c r="F42" s="6"/>
      <c r="G42" s="6"/>
      <c r="I42" s="6"/>
      <c r="J42" s="6"/>
    </row>
    <row r="43" spans="1:10" x14ac:dyDescent="0.35">
      <c r="A43" s="69" t="s">
        <v>31</v>
      </c>
      <c r="B43" s="87" t="s">
        <v>1257</v>
      </c>
      <c r="C43" s="6"/>
      <c r="D43" s="6"/>
      <c r="E43" s="6"/>
      <c r="F43" s="6"/>
      <c r="G43" s="6"/>
      <c r="I43" s="6"/>
      <c r="J43" s="6"/>
    </row>
    <row r="44" spans="1:10" x14ac:dyDescent="0.35">
      <c r="A44" s="69" t="s">
        <v>33</v>
      </c>
      <c r="B44" s="87" t="s">
        <v>1258</v>
      </c>
      <c r="C44" s="6"/>
      <c r="D44" s="6"/>
      <c r="E44" s="6"/>
      <c r="F44" s="6"/>
      <c r="G44" s="6"/>
      <c r="I44" s="6"/>
      <c r="J44" s="6"/>
    </row>
    <row r="45" spans="1:10" x14ac:dyDescent="0.35">
      <c r="A45" s="69" t="s">
        <v>51</v>
      </c>
      <c r="B45" s="87" t="s">
        <v>1259</v>
      </c>
      <c r="C45" s="6"/>
      <c r="D45" s="6"/>
      <c r="E45" s="6"/>
      <c r="F45" s="6"/>
      <c r="G45" s="6"/>
      <c r="I45" s="6"/>
      <c r="J45" s="6"/>
    </row>
    <row r="46" spans="1:10" x14ac:dyDescent="0.35">
      <c r="A46" s="69" t="s">
        <v>63</v>
      </c>
      <c r="B46" s="87" t="s">
        <v>1260</v>
      </c>
      <c r="C46" s="6"/>
      <c r="D46" s="6"/>
      <c r="E46" s="6"/>
      <c r="F46" s="6"/>
      <c r="G46" s="6"/>
      <c r="I46" s="6"/>
      <c r="J46" s="6"/>
    </row>
    <row r="47" spans="1:10" x14ac:dyDescent="0.35">
      <c r="A47" s="69" t="s">
        <v>69</v>
      </c>
      <c r="B47" s="87" t="s">
        <v>1261</v>
      </c>
      <c r="C47" s="6"/>
      <c r="D47" s="6"/>
      <c r="E47" s="6"/>
      <c r="F47" s="6"/>
      <c r="G47" s="6"/>
      <c r="I47" s="6"/>
      <c r="J47" s="6"/>
    </row>
    <row r="48" spans="1:10" x14ac:dyDescent="0.35">
      <c r="A48" s="69" t="s">
        <v>392</v>
      </c>
      <c r="B48" s="87" t="s">
        <v>896</v>
      </c>
      <c r="C48" s="6"/>
      <c r="D48" s="6"/>
      <c r="E48" s="6"/>
      <c r="F48" s="6"/>
      <c r="G48" s="6"/>
      <c r="I48" s="6"/>
      <c r="J48" s="6"/>
    </row>
    <row r="49" spans="1:10" x14ac:dyDescent="0.35">
      <c r="A49" s="69" t="s">
        <v>897</v>
      </c>
      <c r="B49" s="87" t="s">
        <v>894</v>
      </c>
      <c r="C49" s="6"/>
      <c r="D49" s="6"/>
      <c r="E49" s="6"/>
      <c r="F49" s="6"/>
      <c r="G49" s="6"/>
      <c r="I49" s="6"/>
      <c r="J49" s="6"/>
    </row>
    <row r="50" spans="1:10" ht="29" x14ac:dyDescent="0.35">
      <c r="A50" s="69">
        <v>2</v>
      </c>
      <c r="B50" s="87" t="s">
        <v>895</v>
      </c>
      <c r="C50" s="6"/>
      <c r="D50" s="6"/>
      <c r="E50" s="6"/>
      <c r="F50" s="6"/>
      <c r="G50" s="6"/>
      <c r="I50" s="6"/>
      <c r="J50" s="6"/>
    </row>
    <row r="51" spans="1:10" ht="29" x14ac:dyDescent="0.35">
      <c r="A51" s="69">
        <v>3</v>
      </c>
      <c r="B51" s="87" t="s">
        <v>898</v>
      </c>
      <c r="C51" s="6"/>
      <c r="D51" s="6"/>
      <c r="E51" s="6"/>
      <c r="F51" s="6"/>
      <c r="G51" s="6"/>
      <c r="I51" s="6"/>
      <c r="J51" s="6"/>
    </row>
    <row r="52" spans="1:10" s="11" customFormat="1" x14ac:dyDescent="0.35">
      <c r="A52" s="72" t="s">
        <v>345</v>
      </c>
      <c r="B52" s="91" t="s">
        <v>1262</v>
      </c>
      <c r="C52" s="10" t="s">
        <v>632</v>
      </c>
      <c r="D52" s="10" t="s">
        <v>323</v>
      </c>
      <c r="E52" s="10" t="s">
        <v>276</v>
      </c>
      <c r="F52" s="10" t="s">
        <v>635</v>
      </c>
      <c r="G52" s="10" t="s">
        <v>277</v>
      </c>
      <c r="H52" s="71"/>
      <c r="I52" s="10"/>
      <c r="J52" s="10"/>
    </row>
    <row r="53" spans="1:10" s="11" customFormat="1" x14ac:dyDescent="0.35">
      <c r="A53" s="209"/>
      <c r="B53" s="91"/>
      <c r="C53" s="10"/>
      <c r="D53" s="10"/>
      <c r="E53" s="212" t="s">
        <v>638</v>
      </c>
      <c r="F53" s="10"/>
      <c r="G53" s="10"/>
      <c r="H53" s="71"/>
      <c r="I53" s="10"/>
      <c r="J53" s="10"/>
    </row>
    <row r="54" spans="1:10" s="11" customFormat="1" x14ac:dyDescent="0.35">
      <c r="A54" s="69" t="s">
        <v>44</v>
      </c>
      <c r="B54" s="87" t="s">
        <v>899</v>
      </c>
      <c r="C54" s="6"/>
      <c r="D54" s="6"/>
      <c r="E54" s="6"/>
      <c r="F54" s="6"/>
      <c r="G54" s="6"/>
      <c r="H54" s="4"/>
      <c r="I54" s="6"/>
      <c r="J54" s="6"/>
    </row>
    <row r="55" spans="1:10" s="11" customFormat="1" ht="29" x14ac:dyDescent="0.35">
      <c r="A55" s="69" t="s">
        <v>13</v>
      </c>
      <c r="B55" s="87" t="s">
        <v>1263</v>
      </c>
      <c r="C55" s="6"/>
      <c r="D55" s="6"/>
      <c r="E55" s="6"/>
      <c r="F55" s="6"/>
      <c r="G55" s="6"/>
      <c r="H55" s="4"/>
      <c r="I55" s="6"/>
      <c r="J55" s="6"/>
    </row>
    <row r="56" spans="1:10" s="11" customFormat="1" ht="58" x14ac:dyDescent="0.35">
      <c r="A56" s="69" t="s">
        <v>14</v>
      </c>
      <c r="B56" s="87" t="s">
        <v>1264</v>
      </c>
      <c r="C56" s="6"/>
      <c r="D56" s="6"/>
      <c r="E56" s="6"/>
      <c r="F56" s="6"/>
      <c r="G56" s="6"/>
      <c r="H56" s="4"/>
      <c r="I56" s="6"/>
      <c r="J56" s="6"/>
    </row>
    <row r="57" spans="1:10" s="11" customFormat="1" x14ac:dyDescent="0.35">
      <c r="A57" s="72" t="s">
        <v>361</v>
      </c>
      <c r="B57" s="91" t="s">
        <v>938</v>
      </c>
      <c r="C57" s="10" t="s">
        <v>632</v>
      </c>
      <c r="D57" s="10" t="s">
        <v>323</v>
      </c>
      <c r="E57" s="10" t="s">
        <v>276</v>
      </c>
      <c r="F57" s="10" t="s">
        <v>635</v>
      </c>
      <c r="G57" s="10" t="s">
        <v>277</v>
      </c>
      <c r="H57" s="71"/>
      <c r="I57" s="10"/>
      <c r="J57" s="10"/>
    </row>
    <row r="58" spans="1:10" s="11" customFormat="1" x14ac:dyDescent="0.35">
      <c r="A58" s="72"/>
      <c r="B58" s="91"/>
      <c r="C58" s="10"/>
      <c r="D58" s="10"/>
      <c r="E58" s="10"/>
      <c r="F58" s="10"/>
      <c r="G58" s="212" t="s">
        <v>638</v>
      </c>
      <c r="H58" s="71"/>
      <c r="I58" s="10"/>
      <c r="J58" s="10"/>
    </row>
    <row r="59" spans="1:10" s="11" customFormat="1" ht="43.5" x14ac:dyDescent="0.35">
      <c r="A59" s="66" t="s">
        <v>44</v>
      </c>
      <c r="B59" s="87" t="s">
        <v>939</v>
      </c>
      <c r="C59" s="6"/>
      <c r="D59" s="6"/>
      <c r="E59" s="6"/>
      <c r="F59" s="6"/>
      <c r="G59" s="6"/>
      <c r="H59" s="4"/>
      <c r="I59" s="6"/>
      <c r="J59" s="6"/>
    </row>
    <row r="60" spans="1:10" s="11" customFormat="1" x14ac:dyDescent="0.35">
      <c r="A60" s="71"/>
      <c r="B60" s="215"/>
      <c r="C60" s="71"/>
      <c r="D60" s="71"/>
      <c r="E60" s="71"/>
      <c r="F60" s="71"/>
      <c r="G60" s="71"/>
      <c r="H60" s="71"/>
      <c r="I60" s="71"/>
      <c r="J60" s="71"/>
    </row>
    <row r="61" spans="1:10" s="11" customFormat="1" x14ac:dyDescent="0.35">
      <c r="A61" s="71"/>
      <c r="B61" s="215" t="s">
        <v>940</v>
      </c>
      <c r="C61" s="71"/>
      <c r="D61" s="71"/>
      <c r="E61" s="71"/>
      <c r="F61" s="71"/>
      <c r="G61" s="71"/>
      <c r="H61" s="71"/>
      <c r="I61" s="71"/>
      <c r="J61" s="71"/>
    </row>
    <row r="62" spans="1:10" s="11" customFormat="1" x14ac:dyDescent="0.35">
      <c r="A62" s="71"/>
      <c r="B62" s="215" t="s">
        <v>941</v>
      </c>
      <c r="C62" s="71"/>
      <c r="D62" s="71"/>
      <c r="E62" s="71"/>
      <c r="F62" s="71"/>
      <c r="G62" s="71"/>
      <c r="H62" s="71"/>
      <c r="I62" s="71"/>
      <c r="J62" s="71"/>
    </row>
    <row r="63" spans="1:10" s="11" customFormat="1" x14ac:dyDescent="0.35">
      <c r="A63" s="71"/>
      <c r="B63" s="215"/>
      <c r="C63" s="71"/>
      <c r="D63" s="71"/>
      <c r="E63" s="71"/>
      <c r="F63" s="71"/>
      <c r="G63" s="71"/>
      <c r="H63" s="71"/>
      <c r="I63" s="71"/>
      <c r="J63" s="71"/>
    </row>
    <row r="64" spans="1:10" x14ac:dyDescent="0.35">
      <c r="A64" s="236" t="s">
        <v>43</v>
      </c>
      <c r="B64" s="236"/>
      <c r="C64" s="236"/>
      <c r="D64" s="236"/>
      <c r="E64" s="236"/>
      <c r="F64" s="236"/>
      <c r="G64" s="236"/>
      <c r="H64" s="236"/>
      <c r="I64" s="236"/>
      <c r="J64" s="236"/>
    </row>
  </sheetData>
  <mergeCells count="1">
    <mergeCell ref="A64:J64"/>
  </mergeCells>
  <pageMargins left="0.39370078740157483" right="0.39370078740157483" top="0.39370078740157483" bottom="0.39370078740157483" header="0.39370078740157483" footer="0.39370078740157483"/>
  <pageSetup paperSize="9" scale="81" fitToHeight="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127-7C55-49EA-8A04-90A3B9A485C4}">
  <sheetPr>
    <tabColor rgb="FF00B0F0"/>
    <pageSetUpPr fitToPage="1"/>
  </sheetPr>
  <dimension ref="A2:J60"/>
  <sheetViews>
    <sheetView showGridLines="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900</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ht="43.5" x14ac:dyDescent="0.35">
      <c r="A14" s="69">
        <v>2</v>
      </c>
      <c r="B14" s="87" t="s">
        <v>902</v>
      </c>
      <c r="C14" s="6"/>
      <c r="D14" s="6"/>
      <c r="E14" s="6"/>
      <c r="F14" s="6"/>
      <c r="G14" s="6"/>
      <c r="I14" s="65"/>
      <c r="J14" s="65"/>
    </row>
    <row r="15" spans="1:10" s="11" customFormat="1" x14ac:dyDescent="0.35">
      <c r="A15" s="72" t="s">
        <v>269</v>
      </c>
      <c r="B15" s="91" t="s">
        <v>903</v>
      </c>
      <c r="C15" s="10" t="s">
        <v>632</v>
      </c>
      <c r="D15" s="10" t="s">
        <v>323</v>
      </c>
      <c r="E15" s="10" t="s">
        <v>276</v>
      </c>
      <c r="F15" s="10" t="s">
        <v>635</v>
      </c>
      <c r="G15" s="10" t="s">
        <v>277</v>
      </c>
      <c r="H15" s="71"/>
      <c r="I15" s="10"/>
      <c r="J15" s="10"/>
    </row>
    <row r="16" spans="1:10" ht="29" x14ac:dyDescent="0.35">
      <c r="A16" s="69">
        <v>1</v>
      </c>
      <c r="B16" s="87" t="s">
        <v>908</v>
      </c>
      <c r="C16" s="6"/>
      <c r="D16" s="6"/>
      <c r="E16" s="6"/>
      <c r="F16" s="6"/>
      <c r="G16" s="6"/>
      <c r="I16" s="6"/>
      <c r="J16" s="6"/>
    </row>
    <row r="17" spans="1:10" ht="29" x14ac:dyDescent="0.35">
      <c r="A17" s="69">
        <v>2</v>
      </c>
      <c r="B17" s="87" t="s">
        <v>909</v>
      </c>
      <c r="C17" s="6"/>
      <c r="D17" s="6"/>
      <c r="E17" s="6"/>
      <c r="F17" s="6"/>
      <c r="G17" s="6"/>
      <c r="I17" s="6"/>
      <c r="J17" s="6"/>
    </row>
    <row r="18" spans="1:10" x14ac:dyDescent="0.35">
      <c r="A18" s="69">
        <v>3</v>
      </c>
      <c r="B18" s="87" t="s">
        <v>910</v>
      </c>
      <c r="C18" s="6"/>
      <c r="D18" s="6"/>
      <c r="E18" s="6"/>
      <c r="F18" s="6"/>
      <c r="G18" s="6"/>
      <c r="I18" s="6"/>
      <c r="J18" s="6"/>
    </row>
    <row r="19" spans="1:10" ht="43.5" x14ac:dyDescent="0.35">
      <c r="A19" s="69">
        <v>4</v>
      </c>
      <c r="B19" s="87" t="s">
        <v>1265</v>
      </c>
      <c r="C19" s="6"/>
      <c r="D19" s="6"/>
      <c r="E19" s="6"/>
      <c r="F19" s="6"/>
      <c r="G19" s="6"/>
      <c r="I19" s="6"/>
      <c r="J19" s="6"/>
    </row>
    <row r="20" spans="1:10" ht="43.5" x14ac:dyDescent="0.35">
      <c r="A20" s="69">
        <v>5</v>
      </c>
      <c r="B20" s="87" t="s">
        <v>920</v>
      </c>
      <c r="C20" s="6"/>
      <c r="D20" s="6"/>
      <c r="E20" s="6"/>
      <c r="F20" s="6"/>
      <c r="G20" s="6"/>
      <c r="I20" s="6"/>
      <c r="J20" s="6"/>
    </row>
    <row r="21" spans="1:10" s="11" customFormat="1" x14ac:dyDescent="0.35">
      <c r="A21" s="72" t="s">
        <v>323</v>
      </c>
      <c r="B21" s="91" t="s">
        <v>906</v>
      </c>
      <c r="C21" s="10" t="s">
        <v>632</v>
      </c>
      <c r="D21" s="10" t="s">
        <v>323</v>
      </c>
      <c r="E21" s="10" t="s">
        <v>276</v>
      </c>
      <c r="F21" s="10" t="s">
        <v>635</v>
      </c>
      <c r="G21" s="10" t="s">
        <v>277</v>
      </c>
      <c r="H21" s="71"/>
      <c r="I21" s="10"/>
      <c r="J21" s="10"/>
    </row>
    <row r="22" spans="1:10" ht="43.5" x14ac:dyDescent="0.35">
      <c r="A22" s="69">
        <v>1</v>
      </c>
      <c r="B22" s="87" t="s">
        <v>911</v>
      </c>
      <c r="C22" s="7"/>
      <c r="D22" s="7"/>
      <c r="E22" s="7"/>
      <c r="F22" s="7"/>
      <c r="G22" s="7"/>
      <c r="I22" s="6"/>
      <c r="J22" s="6"/>
    </row>
    <row r="23" spans="1:10" ht="29" x14ac:dyDescent="0.35">
      <c r="A23" s="69">
        <v>2</v>
      </c>
      <c r="B23" s="87" t="s">
        <v>912</v>
      </c>
      <c r="C23" s="7"/>
      <c r="D23" s="7"/>
      <c r="E23" s="7"/>
      <c r="F23" s="7"/>
      <c r="G23" s="7"/>
      <c r="I23" s="6"/>
      <c r="J23" s="6"/>
    </row>
    <row r="24" spans="1:10" s="11" customFormat="1" x14ac:dyDescent="0.35">
      <c r="A24" s="72" t="s">
        <v>333</v>
      </c>
      <c r="B24" s="91" t="s">
        <v>913</v>
      </c>
      <c r="C24" s="10" t="s">
        <v>632</v>
      </c>
      <c r="D24" s="10" t="s">
        <v>323</v>
      </c>
      <c r="E24" s="10" t="s">
        <v>276</v>
      </c>
      <c r="F24" s="10" t="s">
        <v>635</v>
      </c>
      <c r="G24" s="10" t="s">
        <v>277</v>
      </c>
      <c r="H24" s="71"/>
      <c r="I24" s="10"/>
      <c r="J24" s="10"/>
    </row>
    <row r="25" spans="1:10" s="11" customFormat="1" x14ac:dyDescent="0.35">
      <c r="A25" s="209"/>
      <c r="B25" s="91"/>
      <c r="C25" s="212" t="s">
        <v>638</v>
      </c>
      <c r="D25" s="10"/>
      <c r="E25" s="212" t="s">
        <v>638</v>
      </c>
      <c r="F25" s="10"/>
      <c r="G25" s="10"/>
      <c r="H25" s="71"/>
      <c r="I25" s="10"/>
      <c r="J25" s="10"/>
    </row>
    <row r="26" spans="1:10" x14ac:dyDescent="0.35">
      <c r="A26" s="69"/>
      <c r="B26" s="87" t="s">
        <v>917</v>
      </c>
      <c r="C26" s="7"/>
      <c r="D26" s="7"/>
      <c r="E26" s="7"/>
      <c r="F26" s="7"/>
      <c r="G26" s="7"/>
      <c r="I26" s="6"/>
      <c r="J26" s="6"/>
    </row>
    <row r="27" spans="1:10" ht="58" x14ac:dyDescent="0.35">
      <c r="A27" s="69" t="s">
        <v>44</v>
      </c>
      <c r="B27" s="87" t="s">
        <v>916</v>
      </c>
      <c r="C27" s="7"/>
      <c r="D27" s="7"/>
      <c r="E27" s="7"/>
      <c r="F27" s="7"/>
      <c r="G27" s="7"/>
      <c r="I27" s="6"/>
      <c r="J27" s="6"/>
    </row>
    <row r="28" spans="1:10" ht="29" x14ac:dyDescent="0.35">
      <c r="A28" s="69" t="s">
        <v>13</v>
      </c>
      <c r="B28" s="87" t="s">
        <v>918</v>
      </c>
      <c r="C28" s="7"/>
      <c r="D28" s="7"/>
      <c r="E28" s="7"/>
      <c r="F28" s="7"/>
      <c r="G28" s="7"/>
      <c r="I28" s="6"/>
      <c r="J28" s="6"/>
    </row>
    <row r="29" spans="1:10" ht="29" x14ac:dyDescent="0.35">
      <c r="A29" s="69" t="s">
        <v>14</v>
      </c>
      <c r="B29" s="87" t="s">
        <v>919</v>
      </c>
      <c r="C29" s="7"/>
      <c r="D29" s="7"/>
      <c r="E29" s="7"/>
      <c r="F29" s="7"/>
      <c r="G29" s="7"/>
      <c r="I29" s="6"/>
      <c r="J29" s="6"/>
    </row>
    <row r="30" spans="1:10" s="11" customFormat="1" x14ac:dyDescent="0.35">
      <c r="A30" s="72" t="s">
        <v>344</v>
      </c>
      <c r="B30" s="91" t="s">
        <v>904</v>
      </c>
      <c r="C30" s="10" t="s">
        <v>632</v>
      </c>
      <c r="D30" s="10" t="s">
        <v>323</v>
      </c>
      <c r="E30" s="10" t="s">
        <v>276</v>
      </c>
      <c r="F30" s="10" t="s">
        <v>635</v>
      </c>
      <c r="G30" s="10" t="s">
        <v>277</v>
      </c>
      <c r="H30" s="71"/>
      <c r="I30" s="10"/>
      <c r="J30" s="10"/>
    </row>
    <row r="31" spans="1:10" x14ac:dyDescent="0.35">
      <c r="A31" s="66" t="s">
        <v>44</v>
      </c>
      <c r="B31" s="87" t="s">
        <v>921</v>
      </c>
      <c r="C31" s="6"/>
      <c r="D31" s="6"/>
      <c r="E31" s="6"/>
      <c r="F31" s="6"/>
      <c r="G31" s="6"/>
      <c r="I31" s="6"/>
      <c r="J31" s="6"/>
    </row>
    <row r="32" spans="1:10" x14ac:dyDescent="0.35">
      <c r="A32" s="66" t="s">
        <v>13</v>
      </c>
      <c r="B32" s="87" t="s">
        <v>922</v>
      </c>
      <c r="C32" s="6"/>
      <c r="D32" s="6"/>
      <c r="E32" s="6"/>
      <c r="F32" s="6"/>
      <c r="G32" s="6"/>
      <c r="I32" s="6"/>
      <c r="J32" s="6"/>
    </row>
    <row r="33" spans="1:10" x14ac:dyDescent="0.35">
      <c r="A33" s="66" t="s">
        <v>14</v>
      </c>
      <c r="B33" s="87" t="s">
        <v>923</v>
      </c>
      <c r="C33" s="6"/>
      <c r="D33" s="6"/>
      <c r="E33" s="6"/>
      <c r="F33" s="6"/>
      <c r="G33" s="6"/>
      <c r="I33" s="6"/>
      <c r="J33" s="6"/>
    </row>
    <row r="34" spans="1:10" ht="72.5" x14ac:dyDescent="0.35">
      <c r="A34" s="66" t="s">
        <v>25</v>
      </c>
      <c r="B34" s="87" t="s">
        <v>1266</v>
      </c>
      <c r="C34" s="6"/>
      <c r="D34" s="6"/>
      <c r="E34" s="6"/>
      <c r="F34" s="6"/>
      <c r="G34" s="6"/>
      <c r="I34" s="6"/>
      <c r="J34" s="6"/>
    </row>
    <row r="35" spans="1:10" s="11" customFormat="1" x14ac:dyDescent="0.35">
      <c r="A35" s="72" t="s">
        <v>345</v>
      </c>
      <c r="B35" s="91" t="s">
        <v>905</v>
      </c>
      <c r="C35" s="10" t="s">
        <v>632</v>
      </c>
      <c r="D35" s="10" t="s">
        <v>323</v>
      </c>
      <c r="E35" s="10" t="s">
        <v>276</v>
      </c>
      <c r="F35" s="10" t="s">
        <v>635</v>
      </c>
      <c r="G35" s="10" t="s">
        <v>277</v>
      </c>
      <c r="H35" s="71"/>
      <c r="I35" s="10"/>
      <c r="J35" s="10"/>
    </row>
    <row r="36" spans="1:10" x14ac:dyDescent="0.35">
      <c r="A36" s="66" t="s">
        <v>44</v>
      </c>
      <c r="B36" s="87" t="s">
        <v>924</v>
      </c>
      <c r="C36" s="6"/>
      <c r="D36" s="6"/>
      <c r="E36" s="6"/>
      <c r="F36" s="6"/>
      <c r="G36" s="6"/>
      <c r="I36" s="6"/>
      <c r="J36" s="6"/>
    </row>
    <row r="37" spans="1:10" ht="29" x14ac:dyDescent="0.35">
      <c r="A37" s="66" t="s">
        <v>13</v>
      </c>
      <c r="B37" s="87" t="s">
        <v>1267</v>
      </c>
      <c r="C37" s="6"/>
      <c r="D37" s="6"/>
      <c r="E37" s="6"/>
      <c r="F37" s="6"/>
      <c r="G37" s="6"/>
      <c r="I37" s="6"/>
      <c r="J37" s="6"/>
    </row>
    <row r="38" spans="1:10" x14ac:dyDescent="0.35">
      <c r="A38" s="66" t="s">
        <v>14</v>
      </c>
      <c r="B38" s="87" t="s">
        <v>923</v>
      </c>
      <c r="C38" s="6"/>
      <c r="D38" s="6"/>
      <c r="E38" s="6"/>
      <c r="F38" s="6"/>
      <c r="G38" s="6"/>
      <c r="I38" s="6"/>
      <c r="J38" s="6"/>
    </row>
    <row r="39" spans="1:10" ht="29" x14ac:dyDescent="0.35">
      <c r="A39" s="66" t="s">
        <v>25</v>
      </c>
      <c r="B39" s="87" t="s">
        <v>925</v>
      </c>
      <c r="C39" s="6"/>
      <c r="D39" s="6"/>
      <c r="E39" s="6"/>
      <c r="F39" s="6"/>
      <c r="G39" s="6"/>
      <c r="I39" s="6"/>
      <c r="J39" s="6"/>
    </row>
    <row r="40" spans="1:10" s="11" customFormat="1" x14ac:dyDescent="0.35">
      <c r="A40" s="72" t="s">
        <v>361</v>
      </c>
      <c r="B40" s="91" t="s">
        <v>907</v>
      </c>
      <c r="C40" s="10" t="s">
        <v>632</v>
      </c>
      <c r="D40" s="10" t="s">
        <v>323</v>
      </c>
      <c r="E40" s="10" t="s">
        <v>276</v>
      </c>
      <c r="F40" s="10" t="s">
        <v>635</v>
      </c>
      <c r="G40" s="10" t="s">
        <v>277</v>
      </c>
      <c r="H40" s="71"/>
      <c r="I40" s="10"/>
      <c r="J40" s="10"/>
    </row>
    <row r="41" spans="1:10" s="11" customFormat="1" ht="29" x14ac:dyDescent="0.35">
      <c r="A41" s="66" t="s">
        <v>44</v>
      </c>
      <c r="B41" s="87" t="s">
        <v>926</v>
      </c>
      <c r="C41" s="6"/>
      <c r="D41" s="6"/>
      <c r="E41" s="6"/>
      <c r="F41" s="6"/>
      <c r="G41" s="6"/>
      <c r="H41" s="4"/>
      <c r="I41" s="6"/>
      <c r="J41" s="6"/>
    </row>
    <row r="42" spans="1:10" s="11" customFormat="1" ht="29" x14ac:dyDescent="0.35">
      <c r="A42" s="66" t="s">
        <v>13</v>
      </c>
      <c r="B42" s="87" t="s">
        <v>927</v>
      </c>
      <c r="C42" s="6"/>
      <c r="D42" s="6"/>
      <c r="E42" s="6"/>
      <c r="F42" s="6"/>
      <c r="G42" s="6"/>
      <c r="H42" s="4"/>
      <c r="I42" s="6"/>
      <c r="J42" s="6"/>
    </row>
    <row r="43" spans="1:10" s="11" customFormat="1" x14ac:dyDescent="0.35">
      <c r="A43" s="72" t="s">
        <v>365</v>
      </c>
      <c r="B43" s="91" t="s">
        <v>928</v>
      </c>
      <c r="C43" s="10" t="s">
        <v>632</v>
      </c>
      <c r="D43" s="10" t="s">
        <v>323</v>
      </c>
      <c r="E43" s="10" t="s">
        <v>276</v>
      </c>
      <c r="F43" s="10" t="s">
        <v>635</v>
      </c>
      <c r="G43" s="10" t="s">
        <v>277</v>
      </c>
      <c r="H43" s="71"/>
      <c r="I43" s="10"/>
      <c r="J43" s="10"/>
    </row>
    <row r="44" spans="1:10" s="11" customFormat="1" x14ac:dyDescent="0.35">
      <c r="A44" s="66" t="s">
        <v>44</v>
      </c>
      <c r="B44" s="87" t="s">
        <v>929</v>
      </c>
      <c r="C44" s="6"/>
      <c r="D44" s="6"/>
      <c r="E44" s="6"/>
      <c r="F44" s="6"/>
      <c r="G44" s="6"/>
      <c r="H44" s="4"/>
      <c r="I44" s="6"/>
      <c r="J44" s="6"/>
    </row>
    <row r="45" spans="1:10" s="11" customFormat="1" ht="29" x14ac:dyDescent="0.35">
      <c r="A45" s="66" t="s">
        <v>13</v>
      </c>
      <c r="B45" s="87" t="s">
        <v>1268</v>
      </c>
      <c r="C45" s="6"/>
      <c r="D45" s="6"/>
      <c r="E45" s="6"/>
      <c r="F45" s="6"/>
      <c r="G45" s="6"/>
      <c r="H45" s="4"/>
      <c r="I45" s="6"/>
      <c r="J45" s="6"/>
    </row>
    <row r="46" spans="1:10" s="11" customFormat="1" x14ac:dyDescent="0.35">
      <c r="A46" s="72" t="s">
        <v>377</v>
      </c>
      <c r="B46" s="91" t="s">
        <v>930</v>
      </c>
      <c r="C46" s="10" t="s">
        <v>632</v>
      </c>
      <c r="D46" s="10" t="s">
        <v>323</v>
      </c>
      <c r="E46" s="10" t="s">
        <v>276</v>
      </c>
      <c r="F46" s="10" t="s">
        <v>635</v>
      </c>
      <c r="G46" s="10" t="s">
        <v>277</v>
      </c>
      <c r="H46" s="71"/>
      <c r="I46" s="10"/>
      <c r="J46" s="10"/>
    </row>
    <row r="47" spans="1:10" s="11" customFormat="1" x14ac:dyDescent="0.35">
      <c r="A47" s="66" t="s">
        <v>44</v>
      </c>
      <c r="B47" s="87" t="s">
        <v>931</v>
      </c>
      <c r="C47" s="6"/>
      <c r="D47" s="6"/>
      <c r="E47" s="6"/>
      <c r="F47" s="6"/>
      <c r="G47" s="6"/>
      <c r="H47" s="4"/>
      <c r="I47" s="6"/>
      <c r="J47" s="6"/>
    </row>
    <row r="48" spans="1:10" s="11" customFormat="1" x14ac:dyDescent="0.35">
      <c r="A48" s="72" t="s">
        <v>398</v>
      </c>
      <c r="B48" s="91" t="s">
        <v>932</v>
      </c>
      <c r="C48" s="10" t="s">
        <v>632</v>
      </c>
      <c r="D48" s="10" t="s">
        <v>323</v>
      </c>
      <c r="E48" s="10" t="s">
        <v>276</v>
      </c>
      <c r="F48" s="10" t="s">
        <v>635</v>
      </c>
      <c r="G48" s="10" t="s">
        <v>277</v>
      </c>
      <c r="H48" s="71"/>
      <c r="I48" s="10"/>
      <c r="J48" s="10"/>
    </row>
    <row r="49" spans="1:10" s="11" customFormat="1" x14ac:dyDescent="0.35">
      <c r="A49" s="72"/>
      <c r="B49" s="91"/>
      <c r="C49" s="10"/>
      <c r="D49" s="10"/>
      <c r="E49" s="10"/>
      <c r="F49" s="212" t="s">
        <v>638</v>
      </c>
      <c r="G49" s="10"/>
      <c r="H49" s="71"/>
      <c r="I49" s="10"/>
      <c r="J49" s="10"/>
    </row>
    <row r="50" spans="1:10" s="11" customFormat="1" x14ac:dyDescent="0.35">
      <c r="A50" s="66" t="s">
        <v>44</v>
      </c>
      <c r="B50" s="87" t="s">
        <v>933</v>
      </c>
      <c r="C50" s="6"/>
      <c r="D50" s="6"/>
      <c r="E50" s="6"/>
      <c r="F50" s="4"/>
      <c r="G50" s="6"/>
      <c r="H50" s="4"/>
      <c r="I50" s="6"/>
      <c r="J50" s="6"/>
    </row>
    <row r="51" spans="1:10" s="11" customFormat="1" ht="29" x14ac:dyDescent="0.35">
      <c r="A51" s="66" t="s">
        <v>13</v>
      </c>
      <c r="B51" s="87" t="s">
        <v>934</v>
      </c>
      <c r="C51" s="6"/>
      <c r="D51" s="6"/>
      <c r="E51" s="6"/>
      <c r="F51" s="6"/>
      <c r="G51" s="6"/>
      <c r="H51" s="4"/>
      <c r="I51" s="6"/>
      <c r="J51" s="6"/>
    </row>
    <row r="52" spans="1:10" s="11" customFormat="1" ht="29" x14ac:dyDescent="0.35">
      <c r="A52" s="66" t="s">
        <v>14</v>
      </c>
      <c r="B52" s="87" t="s">
        <v>935</v>
      </c>
      <c r="C52" s="6"/>
      <c r="D52" s="6"/>
      <c r="E52" s="6"/>
      <c r="F52" s="6"/>
      <c r="G52" s="6"/>
      <c r="H52" s="4"/>
      <c r="I52" s="6"/>
      <c r="J52" s="6"/>
    </row>
    <row r="53" spans="1:10" s="11" customFormat="1" ht="29" x14ac:dyDescent="0.35">
      <c r="A53" s="66" t="s">
        <v>25</v>
      </c>
      <c r="B53" s="87" t="s">
        <v>936</v>
      </c>
      <c r="C53" s="6"/>
      <c r="D53" s="6"/>
      <c r="E53" s="6"/>
      <c r="F53" s="6"/>
      <c r="G53" s="6"/>
      <c r="H53" s="4"/>
      <c r="I53" s="6"/>
      <c r="J53" s="6"/>
    </row>
    <row r="54" spans="1:10" s="11" customFormat="1" x14ac:dyDescent="0.35">
      <c r="A54" s="72" t="s">
        <v>402</v>
      </c>
      <c r="B54" s="91" t="s">
        <v>938</v>
      </c>
      <c r="C54" s="10" t="s">
        <v>632</v>
      </c>
      <c r="D54" s="10" t="s">
        <v>323</v>
      </c>
      <c r="E54" s="10" t="s">
        <v>276</v>
      </c>
      <c r="F54" s="10" t="s">
        <v>635</v>
      </c>
      <c r="G54" s="10" t="s">
        <v>277</v>
      </c>
      <c r="H54" s="71"/>
      <c r="I54" s="10"/>
      <c r="J54" s="10"/>
    </row>
    <row r="55" spans="1:10" s="11" customFormat="1" x14ac:dyDescent="0.35">
      <c r="A55" s="72"/>
      <c r="B55" s="91"/>
      <c r="C55" s="10"/>
      <c r="D55" s="10"/>
      <c r="E55" s="10"/>
      <c r="F55" s="10"/>
      <c r="G55" s="212" t="s">
        <v>638</v>
      </c>
      <c r="H55" s="71"/>
      <c r="I55" s="10"/>
      <c r="J55" s="10"/>
    </row>
    <row r="56" spans="1:10" s="11" customFormat="1" ht="43.5" x14ac:dyDescent="0.35">
      <c r="A56" s="66" t="s">
        <v>44</v>
      </c>
      <c r="B56" s="87" t="s">
        <v>939</v>
      </c>
      <c r="C56" s="6"/>
      <c r="D56" s="6"/>
      <c r="E56" s="6"/>
      <c r="F56" s="6"/>
      <c r="G56" s="6"/>
      <c r="H56" s="4"/>
      <c r="I56" s="6"/>
      <c r="J56" s="6"/>
    </row>
    <row r="57" spans="1:10" s="11" customFormat="1" x14ac:dyDescent="0.35">
      <c r="A57" s="71"/>
      <c r="B57" s="215"/>
      <c r="C57" s="71"/>
      <c r="D57" s="71"/>
      <c r="E57" s="71"/>
      <c r="F57" s="71"/>
      <c r="G57" s="71"/>
      <c r="H57" s="71"/>
      <c r="I57" s="71"/>
      <c r="J57" s="71"/>
    </row>
    <row r="58" spans="1:10" s="11" customFormat="1" x14ac:dyDescent="0.35">
      <c r="A58" s="71"/>
      <c r="B58" s="215" t="s">
        <v>940</v>
      </c>
      <c r="C58" s="71"/>
      <c r="D58" s="71"/>
      <c r="E58" s="71"/>
      <c r="F58" s="71"/>
      <c r="G58" s="71"/>
      <c r="H58" s="71"/>
      <c r="I58" s="71"/>
      <c r="J58" s="71"/>
    </row>
    <row r="59" spans="1:10" s="11" customFormat="1" x14ac:dyDescent="0.35">
      <c r="A59" s="71"/>
      <c r="B59" s="215" t="s">
        <v>941</v>
      </c>
      <c r="C59" s="71"/>
      <c r="D59" s="71"/>
      <c r="E59" s="71"/>
      <c r="F59" s="71"/>
      <c r="G59" s="71"/>
      <c r="H59" s="71"/>
      <c r="I59" s="71"/>
      <c r="J59" s="71"/>
    </row>
    <row r="60" spans="1:10" x14ac:dyDescent="0.35">
      <c r="A60" s="236" t="s">
        <v>43</v>
      </c>
      <c r="B60" s="236"/>
      <c r="C60" s="236"/>
      <c r="D60" s="236"/>
      <c r="E60" s="236"/>
      <c r="F60" s="236"/>
      <c r="G60" s="236"/>
      <c r="H60" s="236"/>
      <c r="I60" s="236"/>
      <c r="J60" s="236"/>
    </row>
  </sheetData>
  <mergeCells count="1">
    <mergeCell ref="A60:J60"/>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2CA62-9668-4346-BB97-E1C49DB6F0F5}">
  <sheetPr>
    <tabColor rgb="FF0070C0"/>
    <pageSetUpPr fitToPage="1"/>
  </sheetPr>
  <dimension ref="A1:E62"/>
  <sheetViews>
    <sheetView showGridLines="0" topLeftCell="A16" workbookViewId="0">
      <selection activeCell="H61" sqref="H61"/>
    </sheetView>
  </sheetViews>
  <sheetFormatPr defaultColWidth="9.1796875" defaultRowHeight="14.5" x14ac:dyDescent="0.35"/>
  <cols>
    <col min="1" max="1" width="13.7265625" style="1" customWidth="1"/>
    <col min="2" max="2" width="86.453125" style="1" customWidth="1"/>
    <col min="3" max="4" width="1.26953125" style="1" customWidth="1"/>
    <col min="5" max="5" width="9.453125" style="1" bestFit="1" customWidth="1"/>
    <col min="6" max="16384" width="9.1796875" style="1"/>
  </cols>
  <sheetData>
    <row r="1" spans="1:5" x14ac:dyDescent="0.35">
      <c r="A1" s="14" t="s">
        <v>0</v>
      </c>
      <c r="B1" s="17"/>
      <c r="C1" s="17"/>
      <c r="D1" s="17"/>
      <c r="E1" s="18"/>
    </row>
    <row r="2" spans="1:5" x14ac:dyDescent="0.35">
      <c r="A2" s="15" t="s">
        <v>2</v>
      </c>
      <c r="B2" s="19"/>
      <c r="C2" s="19"/>
      <c r="D2" s="19"/>
      <c r="E2" s="20"/>
    </row>
    <row r="3" spans="1:5" x14ac:dyDescent="0.35">
      <c r="A3" s="15" t="s">
        <v>1</v>
      </c>
      <c r="B3" s="19" t="s">
        <v>46</v>
      </c>
      <c r="C3" s="19"/>
      <c r="D3" s="19"/>
      <c r="E3" s="20"/>
    </row>
    <row r="4" spans="1:5" x14ac:dyDescent="0.35">
      <c r="A4" s="15" t="s">
        <v>3</v>
      </c>
      <c r="B4" s="21">
        <v>43191</v>
      </c>
      <c r="C4" s="19"/>
      <c r="D4" s="19"/>
      <c r="E4" s="20"/>
    </row>
    <row r="5" spans="1:5" x14ac:dyDescent="0.35">
      <c r="A5" s="15" t="s">
        <v>4</v>
      </c>
      <c r="B5" s="21" t="s">
        <v>5</v>
      </c>
      <c r="C5" s="19"/>
      <c r="D5" s="19"/>
      <c r="E5" s="20"/>
    </row>
    <row r="6" spans="1:5" x14ac:dyDescent="0.35">
      <c r="A6" s="26" t="s">
        <v>49</v>
      </c>
      <c r="B6" s="27" t="s">
        <v>50</v>
      </c>
      <c r="C6" s="28"/>
      <c r="D6" s="28"/>
      <c r="E6" s="29"/>
    </row>
    <row r="7" spans="1:5" ht="72.5" x14ac:dyDescent="0.35">
      <c r="A7" s="16" t="s">
        <v>6</v>
      </c>
      <c r="B7" s="22" t="s">
        <v>98</v>
      </c>
      <c r="C7" s="23"/>
      <c r="D7" s="23"/>
      <c r="E7" s="24"/>
    </row>
    <row r="9" spans="1:5" x14ac:dyDescent="0.35">
      <c r="A9" s="2" t="s">
        <v>45</v>
      </c>
      <c r="B9" s="2" t="s">
        <v>41</v>
      </c>
      <c r="E9" s="2" t="s">
        <v>42</v>
      </c>
    </row>
    <row r="10" spans="1:5" ht="8.15" customHeight="1" x14ac:dyDescent="0.35">
      <c r="A10" s="3"/>
      <c r="B10" s="4"/>
      <c r="E10" s="5"/>
    </row>
    <row r="11" spans="1:5" s="11" customFormat="1" x14ac:dyDescent="0.35">
      <c r="A11" s="10">
        <v>1</v>
      </c>
      <c r="B11" s="12" t="s">
        <v>7</v>
      </c>
      <c r="E11" s="10"/>
    </row>
    <row r="12" spans="1:5" ht="8.15" customHeight="1" x14ac:dyDescent="0.35">
      <c r="A12" s="6"/>
      <c r="B12" s="6"/>
      <c r="E12" s="6"/>
    </row>
    <row r="13" spans="1:5" x14ac:dyDescent="0.35">
      <c r="A13" s="13" t="s">
        <v>44</v>
      </c>
      <c r="B13" s="6" t="s">
        <v>12</v>
      </c>
      <c r="E13" s="6"/>
    </row>
    <row r="14" spans="1:5" ht="29" x14ac:dyDescent="0.35">
      <c r="A14" s="13" t="s">
        <v>13</v>
      </c>
      <c r="B14" s="25" t="s">
        <v>54</v>
      </c>
      <c r="E14" s="6"/>
    </row>
    <row r="15" spans="1:5" x14ac:dyDescent="0.35">
      <c r="A15" s="13" t="s">
        <v>14</v>
      </c>
      <c r="B15" s="6" t="s">
        <v>53</v>
      </c>
      <c r="E15" s="6"/>
    </row>
    <row r="16" spans="1:5" ht="8.15" customHeight="1" x14ac:dyDescent="0.35">
      <c r="A16" s="6"/>
      <c r="B16" s="6"/>
      <c r="E16" s="6"/>
    </row>
    <row r="17" spans="1:5" s="11" customFormat="1" x14ac:dyDescent="0.35">
      <c r="A17" s="10">
        <v>2</v>
      </c>
      <c r="B17" s="12" t="s">
        <v>9</v>
      </c>
      <c r="E17" s="10"/>
    </row>
    <row r="18" spans="1:5" ht="8.15" customHeight="1" x14ac:dyDescent="0.35">
      <c r="A18" s="7"/>
      <c r="B18" s="6"/>
      <c r="E18" s="6"/>
    </row>
    <row r="19" spans="1:5" x14ac:dyDescent="0.35">
      <c r="A19" s="13" t="s">
        <v>44</v>
      </c>
      <c r="B19" s="6" t="s">
        <v>16</v>
      </c>
      <c r="E19" s="6"/>
    </row>
    <row r="20" spans="1:5" x14ac:dyDescent="0.35">
      <c r="A20" s="13" t="s">
        <v>13</v>
      </c>
      <c r="B20" s="6" t="s">
        <v>17</v>
      </c>
      <c r="E20" s="6"/>
    </row>
    <row r="21" spans="1:5" x14ac:dyDescent="0.35">
      <c r="A21" s="13" t="s">
        <v>14</v>
      </c>
      <c r="B21" s="6" t="s">
        <v>18</v>
      </c>
      <c r="E21" s="6"/>
    </row>
    <row r="22" spans="1:5" ht="8.15" customHeight="1" x14ac:dyDescent="0.35">
      <c r="A22" s="6"/>
      <c r="B22" s="6"/>
      <c r="E22" s="6"/>
    </row>
    <row r="23" spans="1:5" s="11" customFormat="1" x14ac:dyDescent="0.35">
      <c r="A23" s="10">
        <v>3</v>
      </c>
      <c r="B23" s="12" t="s">
        <v>8</v>
      </c>
      <c r="E23" s="10"/>
    </row>
    <row r="24" spans="1:5" ht="8.15" customHeight="1" x14ac:dyDescent="0.35">
      <c r="A24" s="6"/>
      <c r="B24" s="6"/>
      <c r="E24" s="6"/>
    </row>
    <row r="25" spans="1:5" x14ac:dyDescent="0.35">
      <c r="A25" s="13" t="s">
        <v>44</v>
      </c>
      <c r="B25" s="6" t="s">
        <v>19</v>
      </c>
      <c r="E25" s="6"/>
    </row>
    <row r="26" spans="1:5" x14ac:dyDescent="0.35">
      <c r="A26" s="13" t="s">
        <v>13</v>
      </c>
      <c r="B26" s="6" t="s">
        <v>20</v>
      </c>
      <c r="E26" s="6"/>
    </row>
    <row r="27" spans="1:5" x14ac:dyDescent="0.35">
      <c r="A27" s="13" t="s">
        <v>14</v>
      </c>
      <c r="B27" s="6" t="s">
        <v>21</v>
      </c>
      <c r="E27" s="6"/>
    </row>
    <row r="28" spans="1:5" ht="8.15" customHeight="1" x14ac:dyDescent="0.35">
      <c r="A28" s="6"/>
      <c r="B28" s="6"/>
      <c r="E28" s="6"/>
    </row>
    <row r="29" spans="1:5" s="11" customFormat="1" x14ac:dyDescent="0.35">
      <c r="A29" s="10">
        <v>4</v>
      </c>
      <c r="B29" s="12" t="s">
        <v>10</v>
      </c>
      <c r="E29" s="10"/>
    </row>
    <row r="30" spans="1:5" ht="8.15" customHeight="1" x14ac:dyDescent="0.35">
      <c r="A30" s="6"/>
      <c r="B30" s="6"/>
      <c r="E30" s="6"/>
    </row>
    <row r="31" spans="1:5" x14ac:dyDescent="0.35">
      <c r="A31" s="13" t="s">
        <v>44</v>
      </c>
      <c r="B31" s="6" t="s">
        <v>22</v>
      </c>
      <c r="E31" s="6"/>
    </row>
    <row r="32" spans="1:5" x14ac:dyDescent="0.35">
      <c r="A32" s="13" t="s">
        <v>13</v>
      </c>
      <c r="B32" s="6" t="s">
        <v>23</v>
      </c>
      <c r="E32" s="6"/>
    </row>
    <row r="33" spans="1:5" x14ac:dyDescent="0.35">
      <c r="A33" s="13" t="s">
        <v>14</v>
      </c>
      <c r="B33" s="6" t="s">
        <v>24</v>
      </c>
      <c r="E33" s="6"/>
    </row>
    <row r="34" spans="1:5" x14ac:dyDescent="0.35">
      <c r="A34" s="13" t="s">
        <v>25</v>
      </c>
      <c r="B34" s="6" t="s">
        <v>26</v>
      </c>
      <c r="E34" s="6"/>
    </row>
    <row r="35" spans="1:5" x14ac:dyDescent="0.35">
      <c r="A35" s="13" t="s">
        <v>27</v>
      </c>
      <c r="B35" s="6" t="s">
        <v>28</v>
      </c>
      <c r="E35" s="6"/>
    </row>
    <row r="36" spans="1:5" x14ac:dyDescent="0.35">
      <c r="A36" s="13" t="s">
        <v>29</v>
      </c>
      <c r="B36" s="6" t="s">
        <v>30</v>
      </c>
      <c r="E36" s="6"/>
    </row>
    <row r="37" spans="1:5" x14ac:dyDescent="0.35">
      <c r="A37" s="13" t="s">
        <v>31</v>
      </c>
      <c r="B37" s="6" t="s">
        <v>32</v>
      </c>
      <c r="E37" s="6"/>
    </row>
    <row r="38" spans="1:5" x14ac:dyDescent="0.35">
      <c r="A38" s="13" t="s">
        <v>33</v>
      </c>
      <c r="B38" s="6" t="s">
        <v>34</v>
      </c>
      <c r="E38" s="6"/>
    </row>
    <row r="39" spans="1:5" x14ac:dyDescent="0.35">
      <c r="A39" s="13" t="s">
        <v>51</v>
      </c>
      <c r="B39" s="6" t="s">
        <v>52</v>
      </c>
      <c r="E39" s="6"/>
    </row>
    <row r="40" spans="1:5" ht="8.15" customHeight="1" x14ac:dyDescent="0.35">
      <c r="A40" s="6"/>
      <c r="B40" s="6"/>
      <c r="E40" s="6"/>
    </row>
    <row r="41" spans="1:5" s="11" customFormat="1" x14ac:dyDescent="0.35">
      <c r="A41" s="10">
        <v>5</v>
      </c>
      <c r="B41" s="12" t="s">
        <v>35</v>
      </c>
      <c r="E41" s="10"/>
    </row>
    <row r="42" spans="1:5" ht="8.15" customHeight="1" x14ac:dyDescent="0.35">
      <c r="A42" s="7"/>
      <c r="B42" s="6"/>
      <c r="E42" s="6"/>
    </row>
    <row r="43" spans="1:5" x14ac:dyDescent="0.35">
      <c r="A43" s="13" t="s">
        <v>44</v>
      </c>
      <c r="B43" s="6" t="s">
        <v>36</v>
      </c>
      <c r="E43" s="6"/>
    </row>
    <row r="44" spans="1:5" ht="8.15" customHeight="1" x14ac:dyDescent="0.35">
      <c r="A44" s="6"/>
      <c r="B44" s="6"/>
      <c r="E44" s="6"/>
    </row>
    <row r="45" spans="1:5" s="11" customFormat="1" x14ac:dyDescent="0.35">
      <c r="A45" s="10">
        <v>6</v>
      </c>
      <c r="B45" s="12" t="s">
        <v>11</v>
      </c>
      <c r="E45" s="10"/>
    </row>
    <row r="46" spans="1:5" ht="8.15" customHeight="1" x14ac:dyDescent="0.35">
      <c r="A46" s="6"/>
      <c r="B46" s="6"/>
      <c r="E46" s="6"/>
    </row>
    <row r="47" spans="1:5" x14ac:dyDescent="0.35">
      <c r="A47" s="13" t="s">
        <v>44</v>
      </c>
      <c r="B47" s="6" t="s">
        <v>37</v>
      </c>
      <c r="E47" s="6"/>
    </row>
    <row r="48" spans="1:5" x14ac:dyDescent="0.35">
      <c r="A48" s="13" t="s">
        <v>13</v>
      </c>
      <c r="B48" s="6" t="s">
        <v>38</v>
      </c>
      <c r="E48" s="6"/>
    </row>
    <row r="49" spans="1:5" ht="8.15" customHeight="1" x14ac:dyDescent="0.35">
      <c r="A49" s="6"/>
      <c r="B49" s="6"/>
      <c r="E49" s="6"/>
    </row>
    <row r="50" spans="1:5" s="11" customFormat="1" x14ac:dyDescent="0.35">
      <c r="A50" s="10">
        <v>7</v>
      </c>
      <c r="B50" s="12" t="s">
        <v>15</v>
      </c>
      <c r="E50" s="10"/>
    </row>
    <row r="51" spans="1:5" ht="8.15" customHeight="1" x14ac:dyDescent="0.35">
      <c r="A51" s="6"/>
      <c r="B51" s="6"/>
      <c r="E51" s="6"/>
    </row>
    <row r="52" spans="1:5" x14ac:dyDescent="0.35">
      <c r="A52" s="13" t="s">
        <v>44</v>
      </c>
      <c r="B52" s="6" t="s">
        <v>39</v>
      </c>
      <c r="E52" s="6"/>
    </row>
    <row r="53" spans="1:5" x14ac:dyDescent="0.35">
      <c r="A53" s="13" t="s">
        <v>13</v>
      </c>
      <c r="B53" s="6" t="s">
        <v>40</v>
      </c>
      <c r="E53" s="6"/>
    </row>
    <row r="54" spans="1:5" ht="8.15" customHeight="1" x14ac:dyDescent="0.35">
      <c r="A54" s="7"/>
      <c r="B54" s="6"/>
      <c r="E54" s="6"/>
    </row>
    <row r="55" spans="1:5" s="11" customFormat="1" x14ac:dyDescent="0.35">
      <c r="A55" s="10">
        <v>8</v>
      </c>
      <c r="B55" s="12" t="s">
        <v>47</v>
      </c>
      <c r="E55" s="10"/>
    </row>
    <row r="56" spans="1:5" ht="8.15" customHeight="1" x14ac:dyDescent="0.35">
      <c r="A56" s="7"/>
      <c r="B56" s="6"/>
      <c r="E56" s="6"/>
    </row>
    <row r="57" spans="1:5" ht="29" x14ac:dyDescent="0.35">
      <c r="A57" s="30" t="s">
        <v>44</v>
      </c>
      <c r="B57" s="31" t="s">
        <v>48</v>
      </c>
      <c r="E57" s="32"/>
    </row>
    <row r="58" spans="1:5" s="4" customFormat="1" ht="8.15" customHeight="1" x14ac:dyDescent="0.35">
      <c r="A58" s="33"/>
      <c r="B58" s="33"/>
      <c r="C58" s="33"/>
      <c r="D58" s="33"/>
      <c r="E58" s="33"/>
    </row>
    <row r="59" spans="1:5" s="4" customFormat="1" x14ac:dyDescent="0.35">
      <c r="B59" s="1" t="s">
        <v>55</v>
      </c>
    </row>
    <row r="60" spans="1:5" x14ac:dyDescent="0.35">
      <c r="B60" s="1" t="s">
        <v>56</v>
      </c>
    </row>
    <row r="61" spans="1:5" x14ac:dyDescent="0.35">
      <c r="A61" s="8"/>
      <c r="B61" s="8"/>
      <c r="C61" s="8"/>
      <c r="D61" s="8"/>
      <c r="E61" s="8"/>
    </row>
    <row r="62" spans="1:5" x14ac:dyDescent="0.35">
      <c r="B62" s="9" t="s">
        <v>43</v>
      </c>
    </row>
  </sheetData>
  <pageMargins left="0.39370078740157483" right="0.39370078740157483" top="0.39370078740157483" bottom="0.39370078740157483" header="0.39370078740157483" footer="0.3937007874015748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EC69-826D-4739-8713-A807C1E20589}">
  <sheetPr>
    <tabColor rgb="FF92D050"/>
    <pageSetUpPr fitToPage="1"/>
  </sheetPr>
  <dimension ref="A2:J39"/>
  <sheetViews>
    <sheetView showGridLines="0" topLeftCell="A7"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6.54296875" style="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945</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s="45" customFormat="1" x14ac:dyDescent="0.35">
      <c r="A8" s="42"/>
      <c r="B8" s="216"/>
      <c r="D8" s="44"/>
      <c r="E8" s="44"/>
      <c r="F8" s="44"/>
      <c r="G8" s="44"/>
      <c r="H8" s="44"/>
      <c r="I8" s="4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s="11" customFormat="1" x14ac:dyDescent="0.35">
      <c r="A14" s="72" t="s">
        <v>269</v>
      </c>
      <c r="B14" s="91" t="s">
        <v>946</v>
      </c>
      <c r="C14" s="10" t="s">
        <v>632</v>
      </c>
      <c r="D14" s="10" t="s">
        <v>323</v>
      </c>
      <c r="E14" s="10" t="s">
        <v>276</v>
      </c>
      <c r="F14" s="10" t="s">
        <v>635</v>
      </c>
      <c r="G14" s="10" t="s">
        <v>277</v>
      </c>
      <c r="H14" s="71"/>
      <c r="I14" s="10"/>
      <c r="J14" s="10"/>
    </row>
    <row r="15" spans="1:10" ht="29" x14ac:dyDescent="0.35">
      <c r="A15" s="69">
        <v>1</v>
      </c>
      <c r="B15" s="87" t="s">
        <v>947</v>
      </c>
      <c r="C15" s="6"/>
      <c r="D15" s="6"/>
      <c r="E15" s="6"/>
      <c r="F15" s="6"/>
      <c r="G15" s="6"/>
      <c r="I15" s="6"/>
      <c r="J15" s="6"/>
    </row>
    <row r="16" spans="1:10" x14ac:dyDescent="0.35">
      <c r="A16" s="69">
        <v>2</v>
      </c>
      <c r="B16" s="87" t="s">
        <v>948</v>
      </c>
      <c r="C16" s="6"/>
      <c r="D16" s="6"/>
      <c r="E16" s="6"/>
      <c r="F16" s="6"/>
      <c r="G16" s="6"/>
      <c r="I16" s="6"/>
      <c r="J16" s="6"/>
    </row>
    <row r="17" spans="1:10" s="11" customFormat="1" ht="29" x14ac:dyDescent="0.35">
      <c r="A17" s="72" t="s">
        <v>323</v>
      </c>
      <c r="B17" s="91" t="s">
        <v>949</v>
      </c>
      <c r="C17" s="10" t="s">
        <v>632</v>
      </c>
      <c r="D17" s="10" t="s">
        <v>323</v>
      </c>
      <c r="E17" s="10" t="s">
        <v>276</v>
      </c>
      <c r="F17" s="10" t="s">
        <v>635</v>
      </c>
      <c r="G17" s="10" t="s">
        <v>277</v>
      </c>
      <c r="H17" s="71"/>
      <c r="I17" s="10"/>
      <c r="J17" s="10"/>
    </row>
    <row r="18" spans="1:10" s="11" customFormat="1" x14ac:dyDescent="0.35">
      <c r="A18" s="209"/>
      <c r="B18" s="91"/>
      <c r="C18" s="10"/>
      <c r="D18" s="10"/>
      <c r="E18" s="10"/>
      <c r="F18" s="10"/>
      <c r="G18" s="212" t="s">
        <v>638</v>
      </c>
      <c r="H18" s="71"/>
      <c r="I18" s="10"/>
      <c r="J18" s="10"/>
    </row>
    <row r="19" spans="1:10" x14ac:dyDescent="0.35">
      <c r="A19" s="69">
        <v>1</v>
      </c>
      <c r="B19" s="87" t="s">
        <v>950</v>
      </c>
      <c r="C19" s="7"/>
      <c r="D19" s="7"/>
      <c r="E19" s="7"/>
      <c r="F19" s="7"/>
      <c r="G19" s="7"/>
      <c r="I19" s="6"/>
      <c r="J19" s="6"/>
    </row>
    <row r="20" spans="1:10" s="11" customFormat="1" x14ac:dyDescent="0.35">
      <c r="A20" s="72" t="s">
        <v>333</v>
      </c>
      <c r="B20" s="91" t="s">
        <v>951</v>
      </c>
      <c r="C20" s="10" t="s">
        <v>632</v>
      </c>
      <c r="D20" s="10" t="s">
        <v>323</v>
      </c>
      <c r="E20" s="10" t="s">
        <v>276</v>
      </c>
      <c r="F20" s="10" t="s">
        <v>635</v>
      </c>
      <c r="G20" s="10" t="s">
        <v>277</v>
      </c>
      <c r="H20" s="71"/>
      <c r="I20" s="10"/>
      <c r="J20" s="10"/>
    </row>
    <row r="21" spans="1:10" x14ac:dyDescent="0.35">
      <c r="A21" s="69">
        <v>1</v>
      </c>
      <c r="B21" s="87" t="s">
        <v>952</v>
      </c>
      <c r="C21" s="7"/>
      <c r="D21" s="7"/>
      <c r="E21" s="7"/>
      <c r="F21" s="7"/>
      <c r="G21" s="7"/>
      <c r="I21" s="6"/>
      <c r="J21" s="6"/>
    </row>
    <row r="22" spans="1:10" s="11" customFormat="1" ht="29" x14ac:dyDescent="0.35">
      <c r="A22" s="72" t="s">
        <v>344</v>
      </c>
      <c r="B22" s="91" t="s">
        <v>1269</v>
      </c>
      <c r="C22" s="10" t="s">
        <v>632</v>
      </c>
      <c r="D22" s="10" t="s">
        <v>323</v>
      </c>
      <c r="E22" s="10" t="s">
        <v>276</v>
      </c>
      <c r="F22" s="10" t="s">
        <v>635</v>
      </c>
      <c r="G22" s="10" t="s">
        <v>277</v>
      </c>
      <c r="H22" s="71"/>
      <c r="I22" s="10"/>
      <c r="J22" s="10"/>
    </row>
    <row r="23" spans="1:10" s="11" customFormat="1" x14ac:dyDescent="0.35">
      <c r="A23" s="72"/>
      <c r="B23" s="91"/>
      <c r="C23" s="10"/>
      <c r="D23" s="10"/>
      <c r="E23" s="10"/>
      <c r="F23" s="10"/>
      <c r="G23" s="212" t="s">
        <v>638</v>
      </c>
      <c r="H23" s="71"/>
      <c r="I23" s="10"/>
      <c r="J23" s="10"/>
    </row>
    <row r="24" spans="1:10" ht="29" x14ac:dyDescent="0.35">
      <c r="A24" s="66">
        <v>1</v>
      </c>
      <c r="B24" s="87" t="s">
        <v>1270</v>
      </c>
      <c r="C24" s="6"/>
      <c r="D24" s="6"/>
      <c r="E24" s="6"/>
      <c r="F24" s="6"/>
      <c r="G24" s="6"/>
      <c r="I24" s="6"/>
      <c r="J24" s="6"/>
    </row>
    <row r="25" spans="1:10" x14ac:dyDescent="0.35">
      <c r="A25" s="66">
        <v>2</v>
      </c>
      <c r="B25" s="87" t="s">
        <v>1271</v>
      </c>
      <c r="C25" s="6"/>
      <c r="D25" s="6"/>
      <c r="E25" s="6"/>
      <c r="F25" s="6"/>
      <c r="G25" s="6"/>
      <c r="I25" s="6"/>
      <c r="J25" s="6"/>
    </row>
    <row r="26" spans="1:10" x14ac:dyDescent="0.35">
      <c r="A26" s="66"/>
      <c r="B26" s="87"/>
      <c r="C26" s="6"/>
      <c r="D26" s="6"/>
      <c r="E26" s="6"/>
      <c r="F26" s="6"/>
      <c r="G26" s="6"/>
      <c r="I26" s="6"/>
      <c r="J26" s="6"/>
    </row>
    <row r="27" spans="1:10" s="11" customFormat="1" x14ac:dyDescent="0.35">
      <c r="A27" s="72" t="s">
        <v>345</v>
      </c>
      <c r="B27" s="91" t="s">
        <v>953</v>
      </c>
      <c r="C27" s="10" t="s">
        <v>632</v>
      </c>
      <c r="D27" s="10" t="s">
        <v>323</v>
      </c>
      <c r="E27" s="10" t="s">
        <v>276</v>
      </c>
      <c r="F27" s="10" t="s">
        <v>635</v>
      </c>
      <c r="G27" s="10" t="s">
        <v>277</v>
      </c>
      <c r="H27" s="71"/>
      <c r="I27" s="10"/>
      <c r="J27" s="10"/>
    </row>
    <row r="28" spans="1:10" s="11" customFormat="1" x14ac:dyDescent="0.35">
      <c r="A28" s="66">
        <v>1</v>
      </c>
      <c r="B28" s="87" t="s">
        <v>1272</v>
      </c>
      <c r="C28" s="6"/>
      <c r="D28" s="6"/>
      <c r="E28" s="6"/>
      <c r="F28" s="6"/>
      <c r="G28" s="212" t="s">
        <v>638</v>
      </c>
      <c r="H28" s="4"/>
      <c r="I28" s="6"/>
      <c r="J28" s="6"/>
    </row>
    <row r="29" spans="1:10" s="11" customFormat="1" x14ac:dyDescent="0.35">
      <c r="A29" s="66"/>
      <c r="B29" s="87"/>
      <c r="C29" s="6"/>
      <c r="D29" s="6"/>
      <c r="E29" s="6"/>
      <c r="F29" s="6"/>
      <c r="G29" s="6"/>
      <c r="H29" s="4"/>
      <c r="I29" s="6"/>
      <c r="J29" s="6"/>
    </row>
    <row r="30" spans="1:10" s="11" customFormat="1" x14ac:dyDescent="0.35">
      <c r="A30" s="72" t="s">
        <v>361</v>
      </c>
      <c r="B30" s="91" t="s">
        <v>938</v>
      </c>
      <c r="C30" s="10" t="s">
        <v>632</v>
      </c>
      <c r="D30" s="10" t="s">
        <v>323</v>
      </c>
      <c r="E30" s="10" t="s">
        <v>276</v>
      </c>
      <c r="F30" s="10" t="s">
        <v>635</v>
      </c>
      <c r="G30" s="10" t="s">
        <v>277</v>
      </c>
      <c r="H30" s="71"/>
      <c r="I30" s="10"/>
      <c r="J30" s="10"/>
    </row>
    <row r="31" spans="1:10" s="11" customFormat="1" x14ac:dyDescent="0.35">
      <c r="A31" s="72"/>
      <c r="B31" s="91"/>
      <c r="C31" s="10"/>
      <c r="D31" s="10"/>
      <c r="E31" s="10"/>
      <c r="F31" s="10"/>
      <c r="G31" s="212" t="s">
        <v>638</v>
      </c>
      <c r="H31" s="71"/>
      <c r="I31" s="10"/>
      <c r="J31" s="10"/>
    </row>
    <row r="32" spans="1:10" s="11" customFormat="1" ht="43.5" x14ac:dyDescent="0.35">
      <c r="A32" s="66" t="s">
        <v>44</v>
      </c>
      <c r="B32" s="87" t="s">
        <v>939</v>
      </c>
      <c r="C32" s="6"/>
      <c r="D32" s="6"/>
      <c r="E32" s="6"/>
      <c r="F32" s="6"/>
      <c r="G32" s="6"/>
      <c r="H32" s="4"/>
      <c r="I32" s="6"/>
      <c r="J32" s="6"/>
    </row>
    <row r="33" spans="1:10" s="11" customFormat="1" x14ac:dyDescent="0.35">
      <c r="A33" s="66" t="s">
        <v>13</v>
      </c>
      <c r="B33" s="87" t="s">
        <v>1273</v>
      </c>
      <c r="C33" s="6"/>
      <c r="D33" s="6"/>
      <c r="E33" s="6"/>
      <c r="F33" s="6"/>
      <c r="G33" s="6"/>
      <c r="H33" s="4"/>
      <c r="I33" s="6"/>
      <c r="J33" s="6"/>
    </row>
    <row r="34" spans="1:10" s="11" customFormat="1" x14ac:dyDescent="0.35">
      <c r="A34" s="66" t="s">
        <v>14</v>
      </c>
      <c r="B34" s="87" t="s">
        <v>1274</v>
      </c>
      <c r="C34" s="6"/>
      <c r="D34" s="6"/>
      <c r="E34" s="6"/>
      <c r="F34" s="6"/>
      <c r="G34" s="6"/>
      <c r="H34" s="4"/>
      <c r="I34" s="6"/>
      <c r="J34" s="6"/>
    </row>
    <row r="35" spans="1:10" s="11" customFormat="1" x14ac:dyDescent="0.35">
      <c r="A35" s="33"/>
      <c r="B35" s="213"/>
      <c r="C35" s="4"/>
      <c r="D35" s="4"/>
      <c r="E35" s="4"/>
      <c r="F35" s="4"/>
      <c r="G35" s="4"/>
      <c r="H35" s="4"/>
      <c r="I35" s="4"/>
      <c r="J35" s="4"/>
    </row>
    <row r="36" spans="1:10" s="11" customFormat="1" x14ac:dyDescent="0.35">
      <c r="A36" s="71"/>
      <c r="B36" s="215"/>
      <c r="C36" s="71"/>
      <c r="D36" s="71"/>
      <c r="E36" s="71"/>
      <c r="F36" s="71"/>
      <c r="G36" s="71"/>
      <c r="H36" s="71"/>
      <c r="I36" s="71"/>
      <c r="J36" s="71"/>
    </row>
    <row r="37" spans="1:10" s="11" customFormat="1" x14ac:dyDescent="0.35">
      <c r="A37" s="71"/>
      <c r="B37" s="215" t="s">
        <v>940</v>
      </c>
      <c r="C37" s="71"/>
      <c r="D37" s="71"/>
      <c r="E37" s="71"/>
      <c r="F37" s="71"/>
      <c r="G37" s="71"/>
      <c r="H37" s="71"/>
      <c r="I37" s="71"/>
      <c r="J37" s="71"/>
    </row>
    <row r="38" spans="1:10" s="11" customFormat="1" x14ac:dyDescent="0.35">
      <c r="A38" s="71"/>
      <c r="B38" s="215" t="s">
        <v>941</v>
      </c>
      <c r="C38" s="71"/>
      <c r="D38" s="71"/>
      <c r="E38" s="71"/>
      <c r="F38" s="71"/>
      <c r="G38" s="71"/>
      <c r="H38" s="71"/>
      <c r="I38" s="71"/>
      <c r="J38" s="71"/>
    </row>
    <row r="39" spans="1:10" x14ac:dyDescent="0.35">
      <c r="A39" s="236" t="s">
        <v>43</v>
      </c>
      <c r="B39" s="236"/>
      <c r="C39" s="236"/>
      <c r="D39" s="236"/>
      <c r="E39" s="236"/>
      <c r="F39" s="236"/>
      <c r="G39" s="236"/>
      <c r="H39" s="236"/>
      <c r="I39" s="236"/>
      <c r="J39" s="236"/>
    </row>
  </sheetData>
  <mergeCells count="1">
    <mergeCell ref="A39:J39"/>
  </mergeCells>
  <pageMargins left="0.39370078740157483" right="0.39370078740157483" top="0.39370078740157483" bottom="0.39370078740157483" header="0.39370078740157483" footer="0.39370078740157483"/>
  <pageSetup paperSize="9" scale="80" fitToHeight="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ADF4-BA0E-412E-AE66-3B3D052B89BE}">
  <sheetPr>
    <tabColor rgb="FF92D050"/>
    <pageSetUpPr fitToPage="1"/>
  </sheetPr>
  <dimension ref="A2:J29"/>
  <sheetViews>
    <sheetView showGridLines="0" topLeftCell="A14"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706</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709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x14ac:dyDescent="0.35">
      <c r="A14" s="69">
        <v>2</v>
      </c>
      <c r="B14" s="87" t="s">
        <v>954</v>
      </c>
      <c r="C14" s="7"/>
      <c r="D14" s="7"/>
      <c r="E14" s="7"/>
      <c r="F14" s="7"/>
      <c r="G14" s="7"/>
      <c r="I14" s="6"/>
      <c r="J14" s="6"/>
    </row>
    <row r="15" spans="1:10" x14ac:dyDescent="0.35">
      <c r="A15" s="69" t="s">
        <v>44</v>
      </c>
      <c r="B15" s="87" t="s">
        <v>955</v>
      </c>
      <c r="C15" s="7"/>
      <c r="D15" s="7"/>
      <c r="E15" s="7"/>
      <c r="F15" s="7"/>
      <c r="G15" s="7"/>
      <c r="I15" s="6"/>
      <c r="J15" s="6"/>
    </row>
    <row r="16" spans="1:10" x14ac:dyDescent="0.35">
      <c r="A16" s="69" t="s">
        <v>13</v>
      </c>
      <c r="B16" s="87" t="s">
        <v>956</v>
      </c>
      <c r="C16" s="7"/>
      <c r="D16" s="7"/>
      <c r="E16" s="7"/>
      <c r="F16" s="7"/>
      <c r="G16" s="7"/>
      <c r="I16" s="6"/>
      <c r="J16" s="6"/>
    </row>
    <row r="17" spans="1:10" x14ac:dyDescent="0.35">
      <c r="A17" s="69" t="s">
        <v>14</v>
      </c>
      <c r="B17" s="87" t="s">
        <v>957</v>
      </c>
      <c r="C17" s="7"/>
      <c r="D17" s="7"/>
      <c r="E17" s="7"/>
      <c r="F17" s="7"/>
      <c r="G17" s="7"/>
      <c r="I17" s="6"/>
      <c r="J17" s="6"/>
    </row>
    <row r="18" spans="1:10" x14ac:dyDescent="0.35">
      <c r="A18" s="69" t="s">
        <v>25</v>
      </c>
      <c r="B18" s="87" t="s">
        <v>958</v>
      </c>
      <c r="C18" s="7"/>
      <c r="D18" s="7"/>
      <c r="E18" s="7"/>
      <c r="F18" s="7"/>
      <c r="G18" s="7"/>
      <c r="I18" s="6"/>
      <c r="J18" s="6"/>
    </row>
    <row r="19" spans="1:10" x14ac:dyDescent="0.35">
      <c r="A19" s="69" t="s">
        <v>27</v>
      </c>
      <c r="B19" s="87" t="s">
        <v>959</v>
      </c>
      <c r="C19" s="7"/>
      <c r="D19" s="7"/>
      <c r="E19" s="7"/>
      <c r="F19" s="7"/>
      <c r="G19" s="7"/>
      <c r="I19" s="6"/>
      <c r="J19" s="6"/>
    </row>
    <row r="20" spans="1:10" x14ac:dyDescent="0.35">
      <c r="A20" s="69" t="s">
        <v>29</v>
      </c>
      <c r="B20" s="87" t="s">
        <v>960</v>
      </c>
      <c r="C20" s="7"/>
      <c r="D20" s="7"/>
      <c r="E20" s="7"/>
      <c r="F20" s="7"/>
      <c r="G20" s="7"/>
      <c r="I20" s="6"/>
      <c r="J20" s="6"/>
    </row>
    <row r="21" spans="1:10" ht="29" x14ac:dyDescent="0.35">
      <c r="A21" s="69" t="s">
        <v>31</v>
      </c>
      <c r="B21" s="87" t="s">
        <v>961</v>
      </c>
      <c r="C21" s="7"/>
      <c r="D21" s="7"/>
      <c r="E21" s="7"/>
      <c r="F21" s="7"/>
      <c r="G21" s="7"/>
      <c r="I21" s="6"/>
      <c r="J21" s="6"/>
    </row>
    <row r="22" spans="1:10" ht="72.5" x14ac:dyDescent="0.35">
      <c r="A22" s="69" t="s">
        <v>33</v>
      </c>
      <c r="B22" s="87" t="s">
        <v>962</v>
      </c>
      <c r="C22" s="7"/>
      <c r="D22" s="7"/>
      <c r="E22" s="7"/>
      <c r="F22" s="7"/>
      <c r="G22" s="7"/>
      <c r="I22" s="6"/>
      <c r="J22" s="6"/>
    </row>
    <row r="23" spans="1:10" s="11" customFormat="1" x14ac:dyDescent="0.35">
      <c r="A23" s="72" t="s">
        <v>269</v>
      </c>
      <c r="B23" s="91" t="s">
        <v>938</v>
      </c>
      <c r="C23" s="10" t="s">
        <v>632</v>
      </c>
      <c r="D23" s="10" t="s">
        <v>323</v>
      </c>
      <c r="E23" s="10" t="s">
        <v>276</v>
      </c>
      <c r="F23" s="10" t="s">
        <v>635</v>
      </c>
      <c r="G23" s="10" t="s">
        <v>277</v>
      </c>
      <c r="H23" s="71"/>
      <c r="I23" s="10"/>
      <c r="J23" s="10"/>
    </row>
    <row r="24" spans="1:10" s="11" customFormat="1" x14ac:dyDescent="0.35">
      <c r="A24" s="72"/>
      <c r="B24" s="91"/>
      <c r="C24" s="10"/>
      <c r="D24" s="212"/>
      <c r="E24" s="10"/>
      <c r="F24" s="10"/>
      <c r="G24" s="212" t="s">
        <v>638</v>
      </c>
      <c r="H24" s="71"/>
      <c r="I24" s="10"/>
      <c r="J24" s="10"/>
    </row>
    <row r="25" spans="1:10" s="11" customFormat="1" ht="43.5" x14ac:dyDescent="0.35">
      <c r="A25" s="66" t="s">
        <v>44</v>
      </c>
      <c r="B25" s="87" t="s">
        <v>939</v>
      </c>
      <c r="C25" s="6"/>
      <c r="D25" s="6"/>
      <c r="E25" s="6"/>
      <c r="F25" s="6"/>
      <c r="G25" s="6"/>
      <c r="H25" s="4"/>
      <c r="I25" s="6"/>
      <c r="J25" s="6"/>
    </row>
    <row r="26" spans="1:10" s="11" customFormat="1" x14ac:dyDescent="0.35">
      <c r="A26" s="71"/>
      <c r="B26" s="215"/>
      <c r="C26" s="71"/>
      <c r="D26" s="71"/>
      <c r="E26" s="71"/>
      <c r="F26" s="71"/>
      <c r="G26" s="71"/>
      <c r="H26" s="71"/>
      <c r="I26" s="71"/>
      <c r="J26" s="71"/>
    </row>
    <row r="27" spans="1:10" s="11" customFormat="1" x14ac:dyDescent="0.35">
      <c r="A27" s="71"/>
      <c r="B27" s="215" t="s">
        <v>940</v>
      </c>
      <c r="C27" s="71"/>
      <c r="D27" s="71"/>
      <c r="E27" s="71"/>
      <c r="F27" s="71"/>
      <c r="G27" s="71"/>
      <c r="H27" s="71"/>
      <c r="I27" s="71"/>
      <c r="J27" s="71"/>
    </row>
    <row r="28" spans="1:10" s="11" customFormat="1" x14ac:dyDescent="0.35">
      <c r="A28" s="71"/>
      <c r="B28" s="215" t="s">
        <v>941</v>
      </c>
      <c r="C28" s="71"/>
      <c r="D28" s="71"/>
      <c r="E28" s="71"/>
      <c r="F28" s="71"/>
      <c r="G28" s="71"/>
      <c r="H28" s="71"/>
      <c r="I28" s="71"/>
      <c r="J28" s="71"/>
    </row>
    <row r="29" spans="1:10" x14ac:dyDescent="0.35">
      <c r="A29" s="236" t="s">
        <v>43</v>
      </c>
      <c r="B29" s="236"/>
      <c r="C29" s="236"/>
      <c r="D29" s="236"/>
      <c r="E29" s="236"/>
      <c r="F29" s="236"/>
      <c r="G29" s="236"/>
      <c r="H29" s="236"/>
      <c r="I29" s="236"/>
      <c r="J29" s="236"/>
    </row>
  </sheetData>
  <mergeCells count="1">
    <mergeCell ref="A29:J29"/>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CC94-E6DA-463A-B97E-E866D99D5504}">
  <sheetPr>
    <tabColor rgb="FF92D050"/>
    <pageSetUpPr fitToPage="1"/>
  </sheetPr>
  <dimension ref="A2:K57"/>
  <sheetViews>
    <sheetView showGridLines="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964</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970</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ht="43.5" x14ac:dyDescent="0.35">
      <c r="A14" s="69">
        <v>2</v>
      </c>
      <c r="B14" s="87" t="s">
        <v>965</v>
      </c>
      <c r="C14" s="6"/>
      <c r="D14" s="6"/>
      <c r="E14" s="6"/>
      <c r="F14" s="6"/>
      <c r="G14" s="6"/>
      <c r="I14" s="65"/>
      <c r="J14" s="65"/>
    </row>
    <row r="15" spans="1:10" s="11" customFormat="1" x14ac:dyDescent="0.35">
      <c r="A15" s="72" t="s">
        <v>269</v>
      </c>
      <c r="B15" s="91" t="s">
        <v>966</v>
      </c>
      <c r="C15" s="10" t="s">
        <v>632</v>
      </c>
      <c r="D15" s="10" t="s">
        <v>323</v>
      </c>
      <c r="E15" s="10" t="s">
        <v>276</v>
      </c>
      <c r="F15" s="10" t="s">
        <v>635</v>
      </c>
      <c r="G15" s="10" t="s">
        <v>277</v>
      </c>
      <c r="H15" s="71"/>
      <c r="I15" s="10"/>
      <c r="J15" s="10"/>
    </row>
    <row r="16" spans="1:10" ht="29" x14ac:dyDescent="0.35">
      <c r="A16" s="69">
        <v>1</v>
      </c>
      <c r="B16" s="87" t="s">
        <v>967</v>
      </c>
      <c r="C16" s="6"/>
      <c r="D16" s="6"/>
      <c r="E16" s="6"/>
      <c r="F16" s="6"/>
      <c r="G16" s="6"/>
      <c r="I16" s="6"/>
      <c r="J16" s="6"/>
    </row>
    <row r="17" spans="1:11" s="11" customFormat="1" x14ac:dyDescent="0.35">
      <c r="A17" s="72" t="s">
        <v>323</v>
      </c>
      <c r="B17" s="91" t="s">
        <v>968</v>
      </c>
      <c r="C17" s="10" t="s">
        <v>632</v>
      </c>
      <c r="D17" s="10" t="s">
        <v>323</v>
      </c>
      <c r="E17" s="10" t="s">
        <v>276</v>
      </c>
      <c r="F17" s="10" t="s">
        <v>635</v>
      </c>
      <c r="G17" s="10" t="s">
        <v>277</v>
      </c>
      <c r="H17" s="71"/>
      <c r="I17" s="10"/>
      <c r="J17" s="10"/>
      <c r="K17" s="11" t="s">
        <v>963</v>
      </c>
    </row>
    <row r="18" spans="1:11" s="11" customFormat="1" x14ac:dyDescent="0.35">
      <c r="A18" s="209"/>
      <c r="B18" s="91"/>
      <c r="C18" s="212" t="s">
        <v>638</v>
      </c>
      <c r="D18" s="10"/>
      <c r="E18" s="212" t="s">
        <v>638</v>
      </c>
      <c r="F18" s="10"/>
      <c r="G18" s="10"/>
      <c r="H18" s="71"/>
      <c r="I18" s="10"/>
      <c r="J18" s="10"/>
    </row>
    <row r="19" spans="1:11" ht="29" x14ac:dyDescent="0.35">
      <c r="A19" s="69">
        <v>1</v>
      </c>
      <c r="B19" s="87" t="s">
        <v>969</v>
      </c>
      <c r="C19" s="7"/>
      <c r="D19" s="7"/>
      <c r="E19" s="7"/>
      <c r="F19" s="7"/>
      <c r="G19" s="7"/>
      <c r="I19" s="6"/>
      <c r="J19" s="6"/>
    </row>
    <row r="20" spans="1:11" x14ac:dyDescent="0.35">
      <c r="A20" s="69">
        <v>2</v>
      </c>
      <c r="B20" s="87" t="s">
        <v>971</v>
      </c>
      <c r="C20" s="7"/>
      <c r="D20" s="7"/>
      <c r="E20" s="7"/>
      <c r="F20" s="7"/>
      <c r="G20" s="7"/>
      <c r="I20" s="6"/>
      <c r="J20" s="6"/>
    </row>
    <row r="21" spans="1:11" s="11" customFormat="1" x14ac:dyDescent="0.35">
      <c r="A21" s="72" t="s">
        <v>333</v>
      </c>
      <c r="B21" s="91" t="s">
        <v>972</v>
      </c>
      <c r="C21" s="10" t="s">
        <v>632</v>
      </c>
      <c r="D21" s="10" t="s">
        <v>323</v>
      </c>
      <c r="E21" s="10" t="s">
        <v>276</v>
      </c>
      <c r="F21" s="10" t="s">
        <v>635</v>
      </c>
      <c r="G21" s="10" t="s">
        <v>277</v>
      </c>
      <c r="H21" s="71"/>
      <c r="I21" s="10"/>
      <c r="J21" s="10"/>
    </row>
    <row r="22" spans="1:11" ht="43.5" x14ac:dyDescent="0.35">
      <c r="A22" s="69">
        <v>1</v>
      </c>
      <c r="B22" s="87" t="s">
        <v>1275</v>
      </c>
      <c r="C22" s="7"/>
      <c r="D22" s="7"/>
      <c r="E22" s="7"/>
      <c r="F22" s="7"/>
      <c r="G22" s="7"/>
      <c r="I22" s="6"/>
      <c r="J22" s="6"/>
    </row>
    <row r="23" spans="1:11" s="11" customFormat="1" x14ac:dyDescent="0.35">
      <c r="A23" s="72" t="s">
        <v>344</v>
      </c>
      <c r="B23" s="91" t="s">
        <v>973</v>
      </c>
      <c r="C23" s="10" t="s">
        <v>632</v>
      </c>
      <c r="D23" s="10" t="s">
        <v>323</v>
      </c>
      <c r="E23" s="10" t="s">
        <v>276</v>
      </c>
      <c r="F23" s="10" t="s">
        <v>635</v>
      </c>
      <c r="G23" s="10" t="s">
        <v>277</v>
      </c>
      <c r="H23" s="71"/>
      <c r="I23" s="10"/>
      <c r="J23" s="10"/>
    </row>
    <row r="24" spans="1:11" x14ac:dyDescent="0.35">
      <c r="A24" s="66" t="s">
        <v>44</v>
      </c>
      <c r="B24" s="87" t="s">
        <v>974</v>
      </c>
      <c r="C24" s="6"/>
      <c r="D24" s="6"/>
      <c r="E24" s="6"/>
      <c r="F24" s="6"/>
      <c r="G24" s="6"/>
      <c r="I24" s="6"/>
      <c r="J24" s="6"/>
    </row>
    <row r="25" spans="1:11" ht="29" x14ac:dyDescent="0.35">
      <c r="A25" s="66" t="s">
        <v>13</v>
      </c>
      <c r="B25" s="87" t="s">
        <v>975</v>
      </c>
      <c r="C25" s="6"/>
      <c r="D25" s="6"/>
      <c r="E25" s="6"/>
      <c r="F25" s="6"/>
      <c r="G25" s="6"/>
      <c r="I25" s="6"/>
      <c r="J25" s="6"/>
    </row>
    <row r="26" spans="1:11" ht="29" x14ac:dyDescent="0.35">
      <c r="A26" s="66" t="s">
        <v>14</v>
      </c>
      <c r="B26" s="87" t="s">
        <v>976</v>
      </c>
      <c r="C26" s="6"/>
      <c r="D26" s="6"/>
      <c r="E26" s="6"/>
      <c r="F26" s="6"/>
      <c r="G26" s="6"/>
      <c r="I26" s="6"/>
      <c r="J26" s="6"/>
    </row>
    <row r="27" spans="1:11" ht="29" x14ac:dyDescent="0.35">
      <c r="A27" s="66" t="s">
        <v>25</v>
      </c>
      <c r="B27" s="87" t="s">
        <v>977</v>
      </c>
      <c r="C27" s="6"/>
      <c r="D27" s="6"/>
      <c r="E27" s="6"/>
      <c r="F27" s="6"/>
      <c r="G27" s="6"/>
      <c r="I27" s="6"/>
      <c r="J27" s="6"/>
    </row>
    <row r="28" spans="1:11" x14ac:dyDescent="0.35">
      <c r="A28" s="66" t="s">
        <v>27</v>
      </c>
      <c r="B28" s="87" t="s">
        <v>1302</v>
      </c>
      <c r="C28" s="6"/>
      <c r="D28" s="6"/>
      <c r="E28" s="6"/>
      <c r="F28" s="6"/>
      <c r="G28" s="6"/>
      <c r="I28" s="6"/>
      <c r="J28" s="6"/>
    </row>
    <row r="29" spans="1:11" s="11" customFormat="1" x14ac:dyDescent="0.35">
      <c r="A29" s="72" t="s">
        <v>345</v>
      </c>
      <c r="B29" s="91" t="s">
        <v>978</v>
      </c>
      <c r="C29" s="10" t="s">
        <v>632</v>
      </c>
      <c r="D29" s="10" t="s">
        <v>323</v>
      </c>
      <c r="E29" s="10" t="s">
        <v>276</v>
      </c>
      <c r="F29" s="10" t="s">
        <v>635</v>
      </c>
      <c r="G29" s="10" t="s">
        <v>277</v>
      </c>
      <c r="H29" s="71"/>
      <c r="I29" s="10"/>
      <c r="J29" s="10"/>
    </row>
    <row r="30" spans="1:11" ht="29" x14ac:dyDescent="0.35">
      <c r="A30" s="66" t="s">
        <v>44</v>
      </c>
      <c r="B30" s="87" t="s">
        <v>979</v>
      </c>
      <c r="C30" s="6"/>
      <c r="D30" s="6"/>
      <c r="E30" s="6"/>
      <c r="F30" s="6"/>
      <c r="G30" s="6"/>
      <c r="I30" s="6"/>
      <c r="J30" s="6"/>
    </row>
    <row r="31" spans="1:11" ht="43.5" x14ac:dyDescent="0.35">
      <c r="A31" s="66" t="s">
        <v>13</v>
      </c>
      <c r="B31" s="87" t="s">
        <v>980</v>
      </c>
      <c r="C31" s="6"/>
      <c r="D31" s="6"/>
      <c r="E31" s="6"/>
      <c r="F31" s="6"/>
      <c r="G31" s="6"/>
      <c r="I31" s="6"/>
      <c r="J31" s="6"/>
    </row>
    <row r="32" spans="1:11" s="11" customFormat="1" x14ac:dyDescent="0.35">
      <c r="A32" s="72" t="s">
        <v>361</v>
      </c>
      <c r="B32" s="91" t="s">
        <v>981</v>
      </c>
      <c r="C32" s="10" t="s">
        <v>632</v>
      </c>
      <c r="D32" s="10" t="s">
        <v>323</v>
      </c>
      <c r="E32" s="10" t="s">
        <v>276</v>
      </c>
      <c r="F32" s="10" t="s">
        <v>635</v>
      </c>
      <c r="G32" s="10" t="s">
        <v>277</v>
      </c>
      <c r="H32" s="71"/>
      <c r="I32" s="10"/>
      <c r="J32" s="10"/>
    </row>
    <row r="33" spans="1:10" s="11" customFormat="1" x14ac:dyDescent="0.35">
      <c r="A33" s="72"/>
      <c r="B33" s="91"/>
      <c r="C33" s="212" t="s">
        <v>638</v>
      </c>
      <c r="D33" s="10"/>
      <c r="E33" s="212" t="s">
        <v>638</v>
      </c>
      <c r="F33" s="10"/>
      <c r="G33" s="10"/>
      <c r="H33" s="71"/>
      <c r="I33" s="10"/>
      <c r="J33" s="10"/>
    </row>
    <row r="34" spans="1:10" s="11" customFormat="1" ht="43.5" x14ac:dyDescent="0.35">
      <c r="A34" s="66" t="s">
        <v>44</v>
      </c>
      <c r="B34" s="87" t="s">
        <v>982</v>
      </c>
      <c r="C34" s="6"/>
      <c r="D34" s="6"/>
      <c r="E34" s="6"/>
      <c r="F34" s="6"/>
      <c r="G34" s="6"/>
      <c r="H34" s="4"/>
      <c r="I34" s="6"/>
      <c r="J34" s="6"/>
    </row>
    <row r="35" spans="1:10" s="11" customFormat="1" ht="43.5" x14ac:dyDescent="0.35">
      <c r="A35" s="66" t="s">
        <v>13</v>
      </c>
      <c r="B35" s="87" t="s">
        <v>1276</v>
      </c>
      <c r="C35" s="6"/>
      <c r="D35" s="6"/>
      <c r="E35" s="6"/>
      <c r="F35" s="6"/>
      <c r="G35" s="6"/>
      <c r="H35" s="4"/>
      <c r="I35" s="6"/>
      <c r="J35" s="6"/>
    </row>
    <row r="36" spans="1:10" s="11" customFormat="1" x14ac:dyDescent="0.35">
      <c r="A36" s="72" t="s">
        <v>365</v>
      </c>
      <c r="B36" s="91" t="s">
        <v>983</v>
      </c>
      <c r="C36" s="10" t="s">
        <v>632</v>
      </c>
      <c r="D36" s="10" t="s">
        <v>323</v>
      </c>
      <c r="E36" s="10" t="s">
        <v>276</v>
      </c>
      <c r="F36" s="10" t="s">
        <v>635</v>
      </c>
      <c r="G36" s="10" t="s">
        <v>277</v>
      </c>
      <c r="H36" s="71"/>
      <c r="I36" s="10"/>
      <c r="J36" s="10"/>
    </row>
    <row r="37" spans="1:10" s="11" customFormat="1" ht="43.5" x14ac:dyDescent="0.35">
      <c r="A37" s="66" t="s">
        <v>44</v>
      </c>
      <c r="B37" s="87" t="s">
        <v>984</v>
      </c>
      <c r="C37" s="6"/>
      <c r="D37" s="6"/>
      <c r="E37" s="6"/>
      <c r="F37" s="6"/>
      <c r="G37" s="6"/>
      <c r="H37" s="4"/>
      <c r="I37" s="6"/>
      <c r="J37" s="6"/>
    </row>
    <row r="38" spans="1:10" s="11" customFormat="1" x14ac:dyDescent="0.35">
      <c r="A38" s="72" t="s">
        <v>377</v>
      </c>
      <c r="B38" s="91" t="s">
        <v>985</v>
      </c>
      <c r="C38" s="10" t="s">
        <v>632</v>
      </c>
      <c r="D38" s="10" t="s">
        <v>323</v>
      </c>
      <c r="E38" s="10" t="s">
        <v>276</v>
      </c>
      <c r="F38" s="10" t="s">
        <v>635</v>
      </c>
      <c r="G38" s="10" t="s">
        <v>277</v>
      </c>
      <c r="H38" s="71"/>
      <c r="I38" s="10"/>
      <c r="J38" s="10"/>
    </row>
    <row r="39" spans="1:10" s="11" customFormat="1" ht="29" x14ac:dyDescent="0.35">
      <c r="A39" s="66" t="s">
        <v>44</v>
      </c>
      <c r="B39" s="87" t="s">
        <v>986</v>
      </c>
      <c r="C39" s="6"/>
      <c r="D39" s="6"/>
      <c r="E39" s="6"/>
      <c r="F39" s="6"/>
      <c r="G39" s="6"/>
      <c r="H39" s="4"/>
      <c r="I39" s="6"/>
      <c r="J39" s="6"/>
    </row>
    <row r="40" spans="1:10" s="11" customFormat="1" ht="43.5" x14ac:dyDescent="0.35">
      <c r="A40" s="66" t="s">
        <v>13</v>
      </c>
      <c r="B40" s="87" t="s">
        <v>987</v>
      </c>
      <c r="C40" s="6"/>
      <c r="D40" s="6"/>
      <c r="E40" s="6"/>
      <c r="F40" s="6"/>
      <c r="G40" s="6"/>
      <c r="H40" s="4"/>
      <c r="I40" s="6"/>
      <c r="J40" s="6"/>
    </row>
    <row r="41" spans="1:10" s="11" customFormat="1" x14ac:dyDescent="0.35">
      <c r="A41" s="66" t="s">
        <v>14</v>
      </c>
      <c r="B41" s="87" t="s">
        <v>988</v>
      </c>
      <c r="C41" s="6"/>
      <c r="D41" s="6"/>
      <c r="E41" s="6"/>
      <c r="F41" s="6"/>
      <c r="G41" s="6"/>
      <c r="H41" s="4"/>
      <c r="I41" s="6"/>
      <c r="J41" s="6"/>
    </row>
    <row r="42" spans="1:10" s="11" customFormat="1" x14ac:dyDescent="0.35">
      <c r="A42" s="72" t="s">
        <v>398</v>
      </c>
      <c r="B42" s="91" t="s">
        <v>1001</v>
      </c>
      <c r="C42" s="10" t="s">
        <v>632</v>
      </c>
      <c r="D42" s="10" t="s">
        <v>323</v>
      </c>
      <c r="E42" s="10" t="s">
        <v>276</v>
      </c>
      <c r="F42" s="10" t="s">
        <v>635</v>
      </c>
      <c r="G42" s="10" t="s">
        <v>277</v>
      </c>
      <c r="H42" s="71"/>
      <c r="I42" s="10"/>
      <c r="J42" s="10"/>
    </row>
    <row r="43" spans="1:10" s="11" customFormat="1" ht="29" x14ac:dyDescent="0.35">
      <c r="A43" s="66">
        <v>1</v>
      </c>
      <c r="B43" s="87" t="s">
        <v>1002</v>
      </c>
      <c r="C43" s="6"/>
      <c r="D43" s="6"/>
      <c r="E43" s="6"/>
      <c r="F43" s="6"/>
      <c r="G43" s="6"/>
      <c r="H43" s="4"/>
      <c r="I43" s="6"/>
      <c r="J43" s="6"/>
    </row>
    <row r="44" spans="1:10" s="11" customFormat="1" x14ac:dyDescent="0.35">
      <c r="A44" s="66" t="s">
        <v>44</v>
      </c>
      <c r="B44" s="87" t="s">
        <v>1003</v>
      </c>
      <c r="C44" s="6"/>
      <c r="D44" s="6"/>
      <c r="E44" s="6"/>
      <c r="F44" s="6"/>
      <c r="G44" s="6"/>
      <c r="H44" s="4"/>
      <c r="I44" s="6"/>
      <c r="J44" s="6"/>
    </row>
    <row r="45" spans="1:10" s="11" customFormat="1" x14ac:dyDescent="0.35">
      <c r="A45" s="66" t="s">
        <v>13</v>
      </c>
      <c r="B45" s="87" t="s">
        <v>1004</v>
      </c>
      <c r="C45" s="6"/>
      <c r="D45" s="6"/>
      <c r="E45" s="6"/>
      <c r="F45" s="6"/>
      <c r="G45" s="6"/>
      <c r="H45" s="4"/>
      <c r="I45" s="6"/>
      <c r="J45" s="6"/>
    </row>
    <row r="46" spans="1:10" s="11" customFormat="1" x14ac:dyDescent="0.35">
      <c r="A46" s="66" t="s">
        <v>14</v>
      </c>
      <c r="B46" s="87" t="s">
        <v>1005</v>
      </c>
      <c r="C46" s="6"/>
      <c r="D46" s="6"/>
      <c r="E46" s="6"/>
      <c r="F46" s="6"/>
      <c r="G46" s="6"/>
      <c r="H46" s="4"/>
      <c r="I46" s="6"/>
      <c r="J46" s="6"/>
    </row>
    <row r="47" spans="1:10" s="11" customFormat="1" x14ac:dyDescent="0.35">
      <c r="A47" s="66" t="s">
        <v>25</v>
      </c>
      <c r="B47" s="87" t="s">
        <v>1006</v>
      </c>
      <c r="C47" s="6"/>
      <c r="D47" s="6"/>
      <c r="E47" s="6"/>
      <c r="F47" s="6"/>
      <c r="G47" s="6"/>
      <c r="H47" s="4"/>
      <c r="I47" s="6"/>
      <c r="J47" s="6"/>
    </row>
    <row r="48" spans="1:10" s="11" customFormat="1" x14ac:dyDescent="0.35">
      <c r="A48" s="72" t="s">
        <v>402</v>
      </c>
      <c r="B48" s="91" t="s">
        <v>938</v>
      </c>
      <c r="C48" s="10" t="s">
        <v>632</v>
      </c>
      <c r="D48" s="10" t="s">
        <v>323</v>
      </c>
      <c r="E48" s="10" t="s">
        <v>276</v>
      </c>
      <c r="F48" s="10" t="s">
        <v>635</v>
      </c>
      <c r="G48" s="10" t="s">
        <v>277</v>
      </c>
      <c r="H48" s="71"/>
      <c r="I48" s="10"/>
      <c r="J48" s="10"/>
    </row>
    <row r="49" spans="1:10" s="11" customFormat="1" x14ac:dyDescent="0.35">
      <c r="A49" s="72"/>
      <c r="B49" s="91"/>
      <c r="C49" s="10"/>
      <c r="D49" s="10"/>
      <c r="E49" s="10"/>
      <c r="F49" s="10"/>
      <c r="G49" s="212" t="s">
        <v>638</v>
      </c>
      <c r="H49" s="71"/>
      <c r="I49" s="10"/>
      <c r="J49" s="10"/>
    </row>
    <row r="50" spans="1:10" s="11" customFormat="1" ht="58" x14ac:dyDescent="0.35">
      <c r="A50" s="66" t="s">
        <v>44</v>
      </c>
      <c r="B50" s="87" t="s">
        <v>993</v>
      </c>
      <c r="C50" s="6"/>
      <c r="D50" s="6"/>
      <c r="E50" s="6"/>
      <c r="F50" s="6"/>
      <c r="G50" s="6"/>
      <c r="H50" s="4"/>
      <c r="I50" s="6"/>
      <c r="J50" s="6"/>
    </row>
    <row r="51" spans="1:10" s="11" customFormat="1" x14ac:dyDescent="0.35">
      <c r="A51" s="72" t="s">
        <v>407</v>
      </c>
      <c r="B51" s="91" t="s">
        <v>989</v>
      </c>
      <c r="C51" s="10" t="s">
        <v>632</v>
      </c>
      <c r="D51" s="10" t="s">
        <v>323</v>
      </c>
      <c r="E51" s="10" t="s">
        <v>276</v>
      </c>
      <c r="F51" s="10" t="s">
        <v>635</v>
      </c>
      <c r="G51" s="10" t="s">
        <v>277</v>
      </c>
      <c r="H51" s="71"/>
      <c r="I51" s="10"/>
      <c r="J51" s="10"/>
    </row>
    <row r="52" spans="1:10" s="11" customFormat="1" x14ac:dyDescent="0.35">
      <c r="A52" s="66" t="s">
        <v>44</v>
      </c>
      <c r="B52" s="87" t="s">
        <v>990</v>
      </c>
      <c r="C52" s="6"/>
      <c r="D52" s="6"/>
      <c r="E52" s="6"/>
      <c r="F52" s="6"/>
      <c r="G52" s="6"/>
      <c r="H52" s="4"/>
      <c r="I52" s="6"/>
      <c r="J52" s="6"/>
    </row>
    <row r="53" spans="1:10" s="11" customFormat="1" x14ac:dyDescent="0.35">
      <c r="A53" s="33"/>
      <c r="B53" s="213"/>
      <c r="C53" s="4"/>
      <c r="D53" s="4"/>
      <c r="E53" s="4"/>
      <c r="F53" s="4"/>
      <c r="G53" s="4"/>
      <c r="H53" s="4"/>
      <c r="I53" s="4"/>
      <c r="J53" s="4"/>
    </row>
    <row r="54" spans="1:10" s="11" customFormat="1" x14ac:dyDescent="0.35">
      <c r="A54" s="71"/>
      <c r="B54" s="215"/>
      <c r="C54" s="71"/>
      <c r="D54" s="71"/>
      <c r="E54" s="71"/>
      <c r="F54" s="71"/>
      <c r="G54" s="71"/>
      <c r="H54" s="71"/>
      <c r="I54" s="71"/>
      <c r="J54" s="71"/>
    </row>
    <row r="55" spans="1:10" s="11" customFormat="1" x14ac:dyDescent="0.35">
      <c r="A55" s="71"/>
      <c r="B55" s="215" t="s">
        <v>940</v>
      </c>
      <c r="C55" s="71"/>
      <c r="D55" s="71"/>
      <c r="E55" s="71"/>
      <c r="F55" s="71"/>
      <c r="G55" s="71"/>
      <c r="H55" s="71"/>
      <c r="I55" s="71"/>
      <c r="J55" s="71"/>
    </row>
    <row r="56" spans="1:10" s="11" customFormat="1" x14ac:dyDescent="0.35">
      <c r="A56" s="71"/>
      <c r="B56" s="215" t="s">
        <v>941</v>
      </c>
      <c r="C56" s="71"/>
      <c r="D56" s="71"/>
      <c r="E56" s="71"/>
      <c r="F56" s="71"/>
      <c r="G56" s="71"/>
      <c r="H56" s="71"/>
      <c r="I56" s="71"/>
      <c r="J56" s="71"/>
    </row>
    <row r="57" spans="1:10" x14ac:dyDescent="0.35">
      <c r="A57" s="236" t="s">
        <v>43</v>
      </c>
      <c r="B57" s="236"/>
      <c r="C57" s="236"/>
      <c r="D57" s="236"/>
      <c r="E57" s="236"/>
      <c r="F57" s="236"/>
      <c r="G57" s="236"/>
      <c r="H57" s="236"/>
      <c r="I57" s="236"/>
      <c r="J57" s="236"/>
    </row>
  </sheetData>
  <mergeCells count="1">
    <mergeCell ref="A57:J57"/>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8D84-0216-4906-9DB0-F608991D340A}">
  <sheetPr>
    <tabColor rgb="FF92D050"/>
    <pageSetUpPr fitToPage="1"/>
  </sheetPr>
  <dimension ref="A2:K56"/>
  <sheetViews>
    <sheetView showGridLines="0" topLeftCell="A41"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991</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970</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ht="43.5" x14ac:dyDescent="0.35">
      <c r="A14" s="69">
        <v>2</v>
      </c>
      <c r="B14" s="87" t="s">
        <v>992</v>
      </c>
      <c r="C14" s="6"/>
      <c r="D14" s="6"/>
      <c r="E14" s="6"/>
      <c r="F14" s="6"/>
      <c r="G14" s="6"/>
      <c r="I14" s="65"/>
      <c r="J14" s="65"/>
    </row>
    <row r="15" spans="1:10" s="11" customFormat="1" x14ac:dyDescent="0.35">
      <c r="A15" s="72" t="s">
        <v>269</v>
      </c>
      <c r="B15" s="91" t="s">
        <v>966</v>
      </c>
      <c r="C15" s="10" t="s">
        <v>632</v>
      </c>
      <c r="D15" s="10" t="s">
        <v>323</v>
      </c>
      <c r="E15" s="10" t="s">
        <v>276</v>
      </c>
      <c r="F15" s="10" t="s">
        <v>635</v>
      </c>
      <c r="G15" s="10" t="s">
        <v>277</v>
      </c>
      <c r="H15" s="71"/>
      <c r="I15" s="10"/>
      <c r="J15" s="10"/>
    </row>
    <row r="16" spans="1:10" ht="29" x14ac:dyDescent="0.35">
      <c r="A16" s="69">
        <v>1</v>
      </c>
      <c r="B16" s="87" t="s">
        <v>967</v>
      </c>
      <c r="C16" s="6"/>
      <c r="D16" s="6"/>
      <c r="E16" s="6"/>
      <c r="F16" s="6"/>
      <c r="G16" s="6"/>
      <c r="I16" s="6"/>
      <c r="J16" s="6"/>
    </row>
    <row r="17" spans="1:11" s="11" customFormat="1" x14ac:dyDescent="0.35">
      <c r="A17" s="72" t="s">
        <v>323</v>
      </c>
      <c r="B17" s="91" t="s">
        <v>968</v>
      </c>
      <c r="C17" s="10" t="s">
        <v>632</v>
      </c>
      <c r="D17" s="10" t="s">
        <v>323</v>
      </c>
      <c r="E17" s="10" t="s">
        <v>276</v>
      </c>
      <c r="F17" s="10" t="s">
        <v>635</v>
      </c>
      <c r="G17" s="10" t="s">
        <v>277</v>
      </c>
      <c r="H17" s="71"/>
      <c r="I17" s="10"/>
      <c r="J17" s="10"/>
      <c r="K17" s="11" t="s">
        <v>963</v>
      </c>
    </row>
    <row r="18" spans="1:11" s="11" customFormat="1" x14ac:dyDescent="0.35">
      <c r="A18" s="209"/>
      <c r="B18" s="91"/>
      <c r="C18" s="212" t="s">
        <v>638</v>
      </c>
      <c r="D18" s="10"/>
      <c r="E18" s="212" t="s">
        <v>638</v>
      </c>
      <c r="F18" s="10"/>
      <c r="G18" s="10"/>
      <c r="H18" s="71"/>
      <c r="I18" s="10"/>
      <c r="J18" s="10"/>
    </row>
    <row r="19" spans="1:11" ht="29" x14ac:dyDescent="0.35">
      <c r="A19" s="69">
        <v>1</v>
      </c>
      <c r="B19" s="87" t="s">
        <v>969</v>
      </c>
      <c r="C19" s="7"/>
      <c r="D19" s="7"/>
      <c r="E19" s="7"/>
      <c r="F19" s="7"/>
      <c r="G19" s="7"/>
      <c r="I19" s="6"/>
      <c r="J19" s="6"/>
    </row>
    <row r="20" spans="1:11" x14ac:dyDescent="0.35">
      <c r="A20" s="69">
        <v>2</v>
      </c>
      <c r="B20" s="87" t="s">
        <v>971</v>
      </c>
      <c r="C20" s="7"/>
      <c r="D20" s="7"/>
      <c r="E20" s="7"/>
      <c r="F20" s="7"/>
      <c r="G20" s="7"/>
      <c r="I20" s="6"/>
      <c r="J20" s="6"/>
    </row>
    <row r="21" spans="1:11" s="11" customFormat="1" x14ac:dyDescent="0.35">
      <c r="A21" s="72" t="s">
        <v>333</v>
      </c>
      <c r="B21" s="91" t="s">
        <v>932</v>
      </c>
      <c r="C21" s="10" t="s">
        <v>632</v>
      </c>
      <c r="D21" s="10" t="s">
        <v>323</v>
      </c>
      <c r="E21" s="10" t="s">
        <v>276</v>
      </c>
      <c r="F21" s="10" t="s">
        <v>635</v>
      </c>
      <c r="G21" s="10" t="s">
        <v>277</v>
      </c>
      <c r="H21" s="71"/>
      <c r="I21" s="10"/>
      <c r="J21" s="10"/>
    </row>
    <row r="22" spans="1:11" ht="29" x14ac:dyDescent="0.35">
      <c r="A22" s="69">
        <v>1</v>
      </c>
      <c r="B22" s="87" t="s">
        <v>994</v>
      </c>
      <c r="C22" s="7"/>
      <c r="D22" s="7"/>
      <c r="E22" s="7"/>
      <c r="F22" s="7"/>
      <c r="G22" s="7"/>
      <c r="I22" s="6"/>
      <c r="J22" s="6"/>
    </row>
    <row r="23" spans="1:11" x14ac:dyDescent="0.35">
      <c r="A23" s="69">
        <v>2</v>
      </c>
      <c r="B23" s="87" t="s">
        <v>995</v>
      </c>
      <c r="C23" s="7"/>
      <c r="D23" s="7"/>
      <c r="E23" s="7"/>
      <c r="F23" s="7"/>
      <c r="G23" s="7"/>
      <c r="I23" s="6"/>
      <c r="J23" s="6"/>
    </row>
    <row r="24" spans="1:11" ht="29" x14ac:dyDescent="0.35">
      <c r="A24" s="217" t="s">
        <v>44</v>
      </c>
      <c r="B24" s="87" t="s">
        <v>996</v>
      </c>
      <c r="C24" s="7"/>
      <c r="D24" s="7"/>
      <c r="E24" s="7"/>
      <c r="F24" s="7"/>
      <c r="G24" s="7"/>
      <c r="I24" s="6"/>
      <c r="J24" s="6"/>
    </row>
    <row r="25" spans="1:11" x14ac:dyDescent="0.35">
      <c r="A25" s="217" t="s">
        <v>13</v>
      </c>
      <c r="B25" s="87" t="s">
        <v>997</v>
      </c>
      <c r="C25" s="7"/>
      <c r="D25" s="7"/>
      <c r="E25" s="7"/>
      <c r="F25" s="7"/>
      <c r="G25" s="7"/>
      <c r="I25" s="6"/>
      <c r="J25" s="6"/>
    </row>
    <row r="26" spans="1:11" x14ac:dyDescent="0.35">
      <c r="A26" s="217" t="s">
        <v>14</v>
      </c>
      <c r="B26" s="87" t="s">
        <v>998</v>
      </c>
      <c r="C26" s="7"/>
      <c r="D26" s="7"/>
      <c r="E26" s="7"/>
      <c r="F26" s="7"/>
      <c r="G26" s="7"/>
      <c r="I26" s="6"/>
      <c r="J26" s="6"/>
    </row>
    <row r="27" spans="1:11" x14ac:dyDescent="0.35">
      <c r="A27" s="217" t="s">
        <v>25</v>
      </c>
      <c r="B27" s="87" t="s">
        <v>1000</v>
      </c>
      <c r="C27" s="7"/>
      <c r="D27" s="7"/>
      <c r="E27" s="7"/>
      <c r="F27" s="7"/>
      <c r="G27" s="7"/>
      <c r="I27" s="6"/>
      <c r="J27" s="6"/>
    </row>
    <row r="28" spans="1:11" x14ac:dyDescent="0.35">
      <c r="A28" s="217" t="s">
        <v>27</v>
      </c>
      <c r="B28" s="87" t="s">
        <v>999</v>
      </c>
      <c r="C28" s="7"/>
      <c r="D28" s="7"/>
      <c r="E28" s="7"/>
      <c r="F28" s="7"/>
      <c r="G28" s="7"/>
      <c r="I28" s="6"/>
      <c r="J28" s="6"/>
    </row>
    <row r="29" spans="1:11" s="11" customFormat="1" x14ac:dyDescent="0.35">
      <c r="A29" s="72" t="s">
        <v>344</v>
      </c>
      <c r="B29" s="91" t="s">
        <v>973</v>
      </c>
      <c r="C29" s="10" t="s">
        <v>632</v>
      </c>
      <c r="D29" s="10" t="s">
        <v>323</v>
      </c>
      <c r="E29" s="10" t="s">
        <v>276</v>
      </c>
      <c r="F29" s="10" t="s">
        <v>635</v>
      </c>
      <c r="G29" s="10" t="s">
        <v>277</v>
      </c>
      <c r="H29" s="71"/>
      <c r="I29" s="10"/>
      <c r="J29" s="10"/>
    </row>
    <row r="30" spans="1:11" x14ac:dyDescent="0.35">
      <c r="A30" s="66">
        <v>1</v>
      </c>
      <c r="B30" s="87" t="s">
        <v>974</v>
      </c>
      <c r="C30" s="6"/>
      <c r="D30" s="6"/>
      <c r="E30" s="6"/>
      <c r="F30" s="6"/>
      <c r="G30" s="6"/>
      <c r="I30" s="6"/>
      <c r="J30" s="6"/>
    </row>
    <row r="31" spans="1:11" ht="29" x14ac:dyDescent="0.35">
      <c r="A31" s="66">
        <v>2</v>
      </c>
      <c r="B31" s="87" t="s">
        <v>975</v>
      </c>
      <c r="C31" s="6"/>
      <c r="D31" s="6"/>
      <c r="E31" s="6"/>
      <c r="F31" s="6"/>
      <c r="G31" s="6"/>
      <c r="I31" s="6"/>
      <c r="J31" s="6"/>
    </row>
    <row r="32" spans="1:11" ht="29" x14ac:dyDescent="0.35">
      <c r="A32" s="66">
        <v>3</v>
      </c>
      <c r="B32" s="87" t="s">
        <v>976</v>
      </c>
      <c r="C32" s="6"/>
      <c r="D32" s="6"/>
      <c r="E32" s="6"/>
      <c r="F32" s="6"/>
      <c r="G32" s="6"/>
      <c r="I32" s="6"/>
      <c r="J32" s="6"/>
    </row>
    <row r="33" spans="1:10" ht="29" x14ac:dyDescent="0.35">
      <c r="A33" s="66">
        <v>4</v>
      </c>
      <c r="B33" s="87" t="s">
        <v>977</v>
      </c>
      <c r="C33" s="6"/>
      <c r="D33" s="6"/>
      <c r="E33" s="6"/>
      <c r="F33" s="6"/>
      <c r="G33" s="6"/>
      <c r="I33" s="6"/>
      <c r="J33" s="6"/>
    </row>
    <row r="34" spans="1:10" s="11" customFormat="1" x14ac:dyDescent="0.35">
      <c r="A34" s="72" t="s">
        <v>345</v>
      </c>
      <c r="B34" s="91" t="s">
        <v>978</v>
      </c>
      <c r="C34" s="10" t="s">
        <v>632</v>
      </c>
      <c r="D34" s="10" t="s">
        <v>323</v>
      </c>
      <c r="E34" s="10" t="s">
        <v>276</v>
      </c>
      <c r="F34" s="10" t="s">
        <v>635</v>
      </c>
      <c r="G34" s="10" t="s">
        <v>277</v>
      </c>
      <c r="H34" s="71"/>
      <c r="I34" s="10"/>
      <c r="J34" s="10"/>
    </row>
    <row r="35" spans="1:10" ht="29" x14ac:dyDescent="0.35">
      <c r="A35" s="66">
        <v>1</v>
      </c>
      <c r="B35" s="87" t="s">
        <v>979</v>
      </c>
      <c r="C35" s="6"/>
      <c r="D35" s="6"/>
      <c r="E35" s="6"/>
      <c r="F35" s="6"/>
      <c r="G35" s="6"/>
      <c r="I35" s="6"/>
      <c r="J35" s="6"/>
    </row>
    <row r="36" spans="1:10" ht="43.5" x14ac:dyDescent="0.35">
      <c r="A36" s="66">
        <v>2</v>
      </c>
      <c r="B36" s="87" t="s">
        <v>980</v>
      </c>
      <c r="C36" s="6"/>
      <c r="D36" s="6"/>
      <c r="E36" s="6"/>
      <c r="F36" s="6"/>
      <c r="G36" s="6"/>
      <c r="I36" s="6"/>
      <c r="J36" s="6"/>
    </row>
    <row r="37" spans="1:10" s="11" customFormat="1" x14ac:dyDescent="0.35">
      <c r="A37" s="72" t="s">
        <v>361</v>
      </c>
      <c r="B37" s="91" t="s">
        <v>981</v>
      </c>
      <c r="C37" s="10" t="s">
        <v>632</v>
      </c>
      <c r="D37" s="10" t="s">
        <v>323</v>
      </c>
      <c r="E37" s="10" t="s">
        <v>276</v>
      </c>
      <c r="F37" s="10" t="s">
        <v>635</v>
      </c>
      <c r="G37" s="10" t="s">
        <v>277</v>
      </c>
      <c r="H37" s="71"/>
      <c r="I37" s="10"/>
      <c r="J37" s="10"/>
    </row>
    <row r="38" spans="1:10" s="11" customFormat="1" x14ac:dyDescent="0.35">
      <c r="A38" s="72"/>
      <c r="B38" s="91"/>
      <c r="C38" s="212" t="s">
        <v>638</v>
      </c>
      <c r="D38" s="10"/>
      <c r="E38" s="212" t="s">
        <v>638</v>
      </c>
      <c r="F38" s="10"/>
      <c r="G38" s="10"/>
      <c r="H38" s="71"/>
      <c r="I38" s="10"/>
      <c r="J38" s="10"/>
    </row>
    <row r="39" spans="1:10" s="11" customFormat="1" ht="43.5" x14ac:dyDescent="0.35">
      <c r="A39" s="66">
        <v>1</v>
      </c>
      <c r="B39" s="87" t="s">
        <v>982</v>
      </c>
      <c r="C39" s="6"/>
      <c r="D39" s="6"/>
      <c r="E39" s="6"/>
      <c r="F39" s="6"/>
      <c r="G39" s="6"/>
      <c r="H39" s="4"/>
      <c r="I39" s="6"/>
      <c r="J39" s="6"/>
    </row>
    <row r="40" spans="1:10" s="11" customFormat="1" ht="43.5" x14ac:dyDescent="0.35">
      <c r="A40" s="66">
        <v>2</v>
      </c>
      <c r="B40" s="87" t="s">
        <v>1276</v>
      </c>
      <c r="C40" s="6"/>
      <c r="D40" s="6"/>
      <c r="E40" s="6"/>
      <c r="F40" s="6"/>
      <c r="G40" s="6"/>
      <c r="H40" s="4"/>
      <c r="I40" s="6"/>
      <c r="J40" s="6"/>
    </row>
    <row r="41" spans="1:10" s="11" customFormat="1" x14ac:dyDescent="0.35">
      <c r="A41" s="72" t="s">
        <v>365</v>
      </c>
      <c r="B41" s="91" t="s">
        <v>983</v>
      </c>
      <c r="C41" s="10" t="s">
        <v>632</v>
      </c>
      <c r="D41" s="10" t="s">
        <v>323</v>
      </c>
      <c r="E41" s="10" t="s">
        <v>276</v>
      </c>
      <c r="F41" s="10" t="s">
        <v>635</v>
      </c>
      <c r="G41" s="10" t="s">
        <v>277</v>
      </c>
      <c r="H41" s="71"/>
      <c r="I41" s="10"/>
      <c r="J41" s="10"/>
    </row>
    <row r="42" spans="1:10" s="11" customFormat="1" ht="43.5" x14ac:dyDescent="0.35">
      <c r="A42" s="66">
        <v>1</v>
      </c>
      <c r="B42" s="87" t="s">
        <v>984</v>
      </c>
      <c r="C42" s="6"/>
      <c r="D42" s="6"/>
      <c r="E42" s="6"/>
      <c r="F42" s="6"/>
      <c r="G42" s="6"/>
      <c r="H42" s="4"/>
      <c r="I42" s="6"/>
      <c r="J42" s="6"/>
    </row>
    <row r="43" spans="1:10" s="11" customFormat="1" x14ac:dyDescent="0.35">
      <c r="A43" s="72" t="s">
        <v>377</v>
      </c>
      <c r="B43" s="91" t="s">
        <v>985</v>
      </c>
      <c r="C43" s="10" t="s">
        <v>632</v>
      </c>
      <c r="D43" s="10" t="s">
        <v>323</v>
      </c>
      <c r="E43" s="10" t="s">
        <v>276</v>
      </c>
      <c r="F43" s="10" t="s">
        <v>635</v>
      </c>
      <c r="G43" s="10" t="s">
        <v>277</v>
      </c>
      <c r="H43" s="71"/>
      <c r="I43" s="10"/>
      <c r="J43" s="10"/>
    </row>
    <row r="44" spans="1:10" s="11" customFormat="1" ht="29" x14ac:dyDescent="0.35">
      <c r="A44" s="66">
        <v>1</v>
      </c>
      <c r="B44" s="87" t="s">
        <v>986</v>
      </c>
      <c r="C44" s="6"/>
      <c r="D44" s="6"/>
      <c r="E44" s="6"/>
      <c r="F44" s="6"/>
      <c r="G44" s="6"/>
      <c r="H44" s="4"/>
      <c r="I44" s="6"/>
      <c r="J44" s="6"/>
    </row>
    <row r="45" spans="1:10" s="11" customFormat="1" ht="43.5" x14ac:dyDescent="0.35">
      <c r="A45" s="66">
        <v>2</v>
      </c>
      <c r="B45" s="87" t="s">
        <v>987</v>
      </c>
      <c r="C45" s="6"/>
      <c r="D45" s="6"/>
      <c r="E45" s="6"/>
      <c r="F45" s="6"/>
      <c r="G45" s="6"/>
      <c r="H45" s="4"/>
      <c r="I45" s="6"/>
      <c r="J45" s="6"/>
    </row>
    <row r="46" spans="1:10" s="11" customFormat="1" x14ac:dyDescent="0.35">
      <c r="A46" s="66">
        <v>3</v>
      </c>
      <c r="B46" s="87" t="s">
        <v>988</v>
      </c>
      <c r="C46" s="6"/>
      <c r="D46" s="6"/>
      <c r="E46" s="6"/>
      <c r="F46" s="6"/>
      <c r="G46" s="6"/>
      <c r="H46" s="4"/>
      <c r="I46" s="6"/>
      <c r="J46" s="6"/>
    </row>
    <row r="47" spans="1:10" s="11" customFormat="1" x14ac:dyDescent="0.35">
      <c r="A47" s="72" t="s">
        <v>398</v>
      </c>
      <c r="B47" s="91" t="s">
        <v>938</v>
      </c>
      <c r="C47" s="10" t="s">
        <v>632</v>
      </c>
      <c r="D47" s="10" t="s">
        <v>323</v>
      </c>
      <c r="E47" s="10" t="s">
        <v>276</v>
      </c>
      <c r="F47" s="10" t="s">
        <v>635</v>
      </c>
      <c r="G47" s="10" t="s">
        <v>277</v>
      </c>
      <c r="H47" s="71"/>
      <c r="I47" s="10"/>
      <c r="J47" s="10"/>
    </row>
    <row r="48" spans="1:10" s="11" customFormat="1" x14ac:dyDescent="0.35">
      <c r="A48" s="72"/>
      <c r="B48" s="91"/>
      <c r="C48" s="10"/>
      <c r="D48" s="10"/>
      <c r="E48" s="10"/>
      <c r="F48" s="10"/>
      <c r="G48" s="212" t="s">
        <v>638</v>
      </c>
      <c r="H48" s="71"/>
      <c r="I48" s="10"/>
      <c r="J48" s="10"/>
    </row>
    <row r="49" spans="1:10" s="11" customFormat="1" ht="58" x14ac:dyDescent="0.35">
      <c r="A49" s="66">
        <v>1</v>
      </c>
      <c r="B49" s="87" t="s">
        <v>993</v>
      </c>
      <c r="C49" s="6"/>
      <c r="D49" s="6"/>
      <c r="E49" s="6"/>
      <c r="F49" s="6"/>
      <c r="G49" s="6"/>
      <c r="H49" s="4"/>
      <c r="I49" s="6"/>
      <c r="J49" s="6"/>
    </row>
    <row r="50" spans="1:10" s="11" customFormat="1" x14ac:dyDescent="0.35">
      <c r="A50" s="72" t="s">
        <v>402</v>
      </c>
      <c r="B50" s="91" t="s">
        <v>989</v>
      </c>
      <c r="C50" s="10" t="s">
        <v>632</v>
      </c>
      <c r="D50" s="10" t="s">
        <v>323</v>
      </c>
      <c r="E50" s="10" t="s">
        <v>276</v>
      </c>
      <c r="F50" s="10" t="s">
        <v>635</v>
      </c>
      <c r="G50" s="10" t="s">
        <v>277</v>
      </c>
      <c r="H50" s="71"/>
      <c r="I50" s="10"/>
      <c r="J50" s="10"/>
    </row>
    <row r="51" spans="1:10" s="11" customFormat="1" x14ac:dyDescent="0.35">
      <c r="A51" s="66">
        <v>1</v>
      </c>
      <c r="B51" s="87" t="s">
        <v>990</v>
      </c>
      <c r="C51" s="6"/>
      <c r="D51" s="6"/>
      <c r="E51" s="6"/>
      <c r="F51" s="6"/>
      <c r="G51" s="6"/>
      <c r="H51" s="4"/>
      <c r="I51" s="6"/>
      <c r="J51" s="6"/>
    </row>
    <row r="52" spans="1:10" s="11" customFormat="1" x14ac:dyDescent="0.35">
      <c r="A52" s="33"/>
      <c r="B52" s="213"/>
      <c r="C52" s="4"/>
      <c r="D52" s="4"/>
      <c r="E52" s="4"/>
      <c r="F52" s="4"/>
      <c r="G52" s="4"/>
      <c r="H52" s="4"/>
      <c r="I52" s="4"/>
      <c r="J52" s="4"/>
    </row>
    <row r="53" spans="1:10" s="11" customFormat="1" x14ac:dyDescent="0.35">
      <c r="A53" s="71"/>
      <c r="B53" s="215"/>
      <c r="C53" s="71"/>
      <c r="D53" s="71"/>
      <c r="E53" s="71"/>
      <c r="F53" s="71"/>
      <c r="G53" s="71"/>
      <c r="H53" s="71"/>
      <c r="I53" s="71"/>
      <c r="J53" s="71"/>
    </row>
    <row r="54" spans="1:10" s="11" customFormat="1" x14ac:dyDescent="0.35">
      <c r="A54" s="71"/>
      <c r="B54" s="215" t="s">
        <v>940</v>
      </c>
      <c r="C54" s="71"/>
      <c r="D54" s="71"/>
      <c r="E54" s="71"/>
      <c r="F54" s="71"/>
      <c r="G54" s="71"/>
      <c r="H54" s="71"/>
      <c r="I54" s="71"/>
      <c r="J54" s="71"/>
    </row>
    <row r="55" spans="1:10" s="11" customFormat="1" x14ac:dyDescent="0.35">
      <c r="A55" s="71"/>
      <c r="B55" s="215" t="s">
        <v>941</v>
      </c>
      <c r="C55" s="71"/>
      <c r="D55" s="71"/>
      <c r="E55" s="71"/>
      <c r="F55" s="71"/>
      <c r="G55" s="71"/>
      <c r="H55" s="71"/>
      <c r="I55" s="71"/>
      <c r="J55" s="71"/>
    </row>
    <row r="56" spans="1:10" x14ac:dyDescent="0.35">
      <c r="A56" s="236" t="s">
        <v>43</v>
      </c>
      <c r="B56" s="236"/>
      <c r="C56" s="236"/>
      <c r="D56" s="236"/>
      <c r="E56" s="236"/>
      <c r="F56" s="236"/>
      <c r="G56" s="236"/>
      <c r="H56" s="236"/>
      <c r="I56" s="236"/>
      <c r="J56" s="236"/>
    </row>
  </sheetData>
  <mergeCells count="1">
    <mergeCell ref="A56:J56"/>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E88D-3862-4DAB-A55A-2C03FA9EB611}">
  <sheetPr>
    <tabColor rgb="FF92D050"/>
    <pageSetUpPr fitToPage="1"/>
  </sheetPr>
  <dimension ref="A2:K60"/>
  <sheetViews>
    <sheetView showGridLines="0" topLeftCell="A45"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1007</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970</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ht="43.5" x14ac:dyDescent="0.35">
      <c r="A14" s="69">
        <v>2</v>
      </c>
      <c r="B14" s="87" t="s">
        <v>1008</v>
      </c>
      <c r="C14" s="6"/>
      <c r="D14" s="6"/>
      <c r="E14" s="6"/>
      <c r="F14" s="6"/>
      <c r="G14" s="6"/>
      <c r="I14" s="65"/>
      <c r="J14" s="65"/>
    </row>
    <row r="15" spans="1:10" ht="43.5" x14ac:dyDescent="0.35">
      <c r="A15" s="69">
        <v>3</v>
      </c>
      <c r="B15" s="87" t="s">
        <v>1034</v>
      </c>
      <c r="C15" s="6"/>
      <c r="D15" s="6"/>
      <c r="E15" s="6"/>
      <c r="F15" s="6"/>
      <c r="G15" s="6"/>
      <c r="I15" s="65"/>
      <c r="J15" s="65"/>
    </row>
    <row r="16" spans="1:10" s="11" customFormat="1" x14ac:dyDescent="0.35">
      <c r="A16" s="72" t="s">
        <v>269</v>
      </c>
      <c r="B16" s="91" t="s">
        <v>1009</v>
      </c>
      <c r="C16" s="10" t="s">
        <v>632</v>
      </c>
      <c r="D16" s="10" t="s">
        <v>323</v>
      </c>
      <c r="E16" s="10" t="s">
        <v>276</v>
      </c>
      <c r="F16" s="10" t="s">
        <v>635</v>
      </c>
      <c r="G16" s="10" t="s">
        <v>277</v>
      </c>
      <c r="H16" s="71"/>
      <c r="I16" s="10"/>
      <c r="J16" s="10"/>
    </row>
    <row r="17" spans="1:11" ht="43.5" x14ac:dyDescent="0.35">
      <c r="A17" s="69">
        <v>1</v>
      </c>
      <c r="B17" s="87" t="s">
        <v>1010</v>
      </c>
      <c r="C17" s="6"/>
      <c r="D17" s="6"/>
      <c r="E17" s="6"/>
      <c r="F17" s="6"/>
      <c r="G17" s="6"/>
      <c r="I17" s="6"/>
      <c r="J17" s="6"/>
    </row>
    <row r="18" spans="1:11" s="11" customFormat="1" x14ac:dyDescent="0.35">
      <c r="A18" s="72" t="s">
        <v>323</v>
      </c>
      <c r="B18" s="91" t="s">
        <v>981</v>
      </c>
      <c r="C18" s="10" t="s">
        <v>632</v>
      </c>
      <c r="D18" s="10" t="s">
        <v>323</v>
      </c>
      <c r="E18" s="10" t="s">
        <v>276</v>
      </c>
      <c r="F18" s="10" t="s">
        <v>635</v>
      </c>
      <c r="G18" s="10" t="s">
        <v>277</v>
      </c>
      <c r="H18" s="71"/>
      <c r="I18" s="10"/>
      <c r="J18" s="10"/>
      <c r="K18" s="11" t="s">
        <v>963</v>
      </c>
    </row>
    <row r="19" spans="1:11" s="11" customFormat="1" x14ac:dyDescent="0.35">
      <c r="A19" s="209"/>
      <c r="B19" s="91"/>
      <c r="C19" s="212" t="s">
        <v>638</v>
      </c>
      <c r="D19" s="10"/>
      <c r="E19" s="212" t="s">
        <v>638</v>
      </c>
      <c r="F19" s="10"/>
      <c r="G19" s="10"/>
      <c r="H19" s="71"/>
      <c r="I19" s="10"/>
      <c r="J19" s="10"/>
    </row>
    <row r="20" spans="1:11" ht="43.5" x14ac:dyDescent="0.35">
      <c r="A20" s="69">
        <v>1</v>
      </c>
      <c r="B20" s="87" t="s">
        <v>1011</v>
      </c>
      <c r="C20" s="7"/>
      <c r="D20" s="7"/>
      <c r="E20" s="7"/>
      <c r="F20" s="7"/>
      <c r="G20" s="7"/>
      <c r="I20" s="6"/>
      <c r="J20" s="6"/>
    </row>
    <row r="21" spans="1:11" ht="43.5" x14ac:dyDescent="0.35">
      <c r="A21" s="69">
        <v>2</v>
      </c>
      <c r="B21" s="87" t="s">
        <v>1276</v>
      </c>
      <c r="C21" s="7"/>
      <c r="D21" s="7"/>
      <c r="E21" s="7"/>
      <c r="F21" s="7"/>
      <c r="G21" s="7"/>
      <c r="I21" s="6"/>
      <c r="J21" s="6"/>
    </row>
    <row r="22" spans="1:11" s="11" customFormat="1" x14ac:dyDescent="0.35">
      <c r="A22" s="72" t="s">
        <v>333</v>
      </c>
      <c r="B22" s="91" t="s">
        <v>1012</v>
      </c>
      <c r="C22" s="10" t="s">
        <v>632</v>
      </c>
      <c r="D22" s="10" t="s">
        <v>323</v>
      </c>
      <c r="E22" s="10" t="s">
        <v>276</v>
      </c>
      <c r="F22" s="10" t="s">
        <v>635</v>
      </c>
      <c r="G22" s="10" t="s">
        <v>277</v>
      </c>
      <c r="H22" s="71"/>
      <c r="I22" s="10"/>
      <c r="J22" s="10"/>
    </row>
    <row r="23" spans="1:11" ht="43.5" x14ac:dyDescent="0.35">
      <c r="A23" s="69">
        <v>1</v>
      </c>
      <c r="B23" s="87" t="s">
        <v>1013</v>
      </c>
      <c r="C23" s="7"/>
      <c r="D23" s="7"/>
      <c r="E23" s="7"/>
      <c r="F23" s="7"/>
      <c r="G23" s="7"/>
      <c r="I23" s="6"/>
      <c r="J23" s="6"/>
    </row>
    <row r="24" spans="1:11" x14ac:dyDescent="0.35">
      <c r="A24" s="69">
        <v>2</v>
      </c>
      <c r="B24" s="87" t="s">
        <v>1014</v>
      </c>
      <c r="C24" s="7"/>
      <c r="D24" s="7"/>
      <c r="E24" s="7"/>
      <c r="F24" s="7"/>
      <c r="G24" s="7"/>
      <c r="I24" s="6"/>
      <c r="J24" s="6"/>
    </row>
    <row r="25" spans="1:11" s="11" customFormat="1" x14ac:dyDescent="0.35">
      <c r="A25" s="72" t="s">
        <v>344</v>
      </c>
      <c r="B25" s="91" t="s">
        <v>1277</v>
      </c>
      <c r="C25" s="10" t="s">
        <v>632</v>
      </c>
      <c r="D25" s="10" t="s">
        <v>323</v>
      </c>
      <c r="E25" s="10" t="s">
        <v>276</v>
      </c>
      <c r="F25" s="10" t="s">
        <v>635</v>
      </c>
      <c r="G25" s="10" t="s">
        <v>277</v>
      </c>
      <c r="H25" s="71"/>
      <c r="I25" s="10"/>
      <c r="J25" s="10"/>
    </row>
    <row r="26" spans="1:11" ht="43.5" x14ac:dyDescent="0.35">
      <c r="A26" s="66">
        <v>1</v>
      </c>
      <c r="B26" s="87" t="s">
        <v>1278</v>
      </c>
      <c r="C26" s="6"/>
      <c r="D26" s="6"/>
      <c r="E26" s="6"/>
      <c r="F26" s="6"/>
      <c r="G26" s="6"/>
      <c r="I26" s="6"/>
      <c r="J26" s="6"/>
    </row>
    <row r="27" spans="1:11" x14ac:dyDescent="0.35">
      <c r="A27" s="66" t="s">
        <v>44</v>
      </c>
      <c r="B27" s="87" t="s">
        <v>1015</v>
      </c>
      <c r="C27" s="6"/>
      <c r="D27" s="6"/>
      <c r="E27" s="6"/>
      <c r="F27" s="6"/>
      <c r="G27" s="6"/>
      <c r="I27" s="6"/>
      <c r="J27" s="6"/>
    </row>
    <row r="28" spans="1:11" x14ac:dyDescent="0.35">
      <c r="A28" s="66" t="s">
        <v>13</v>
      </c>
      <c r="B28" s="87" t="s">
        <v>1279</v>
      </c>
      <c r="C28" s="6"/>
      <c r="D28" s="6"/>
      <c r="E28" s="6"/>
      <c r="F28" s="6"/>
      <c r="G28" s="6"/>
      <c r="I28" s="6"/>
      <c r="J28" s="6"/>
    </row>
    <row r="29" spans="1:11" x14ac:dyDescent="0.35">
      <c r="A29" s="66" t="s">
        <v>14</v>
      </c>
      <c r="B29" s="87" t="s">
        <v>1016</v>
      </c>
      <c r="C29" s="6"/>
      <c r="D29" s="6"/>
      <c r="E29" s="6"/>
      <c r="F29" s="6"/>
      <c r="G29" s="6"/>
      <c r="I29" s="6"/>
      <c r="J29" s="6"/>
    </row>
    <row r="30" spans="1:11" x14ac:dyDescent="0.35">
      <c r="A30" s="66" t="s">
        <v>25</v>
      </c>
      <c r="B30" s="87" t="s">
        <v>1017</v>
      </c>
      <c r="C30" s="6"/>
      <c r="D30" s="6"/>
      <c r="E30" s="6"/>
      <c r="F30" s="6"/>
      <c r="G30" s="6"/>
      <c r="I30" s="6"/>
      <c r="J30" s="6"/>
    </row>
    <row r="31" spans="1:11" x14ac:dyDescent="0.35">
      <c r="A31" s="66" t="s">
        <v>27</v>
      </c>
      <c r="B31" s="87" t="s">
        <v>1018</v>
      </c>
      <c r="C31" s="6"/>
      <c r="D31" s="6"/>
      <c r="E31" s="6"/>
      <c r="F31" s="6"/>
      <c r="G31" s="6"/>
      <c r="I31" s="6"/>
      <c r="J31" s="6"/>
    </row>
    <row r="32" spans="1:11" x14ac:dyDescent="0.35">
      <c r="A32" s="66" t="s">
        <v>29</v>
      </c>
      <c r="B32" s="87" t="s">
        <v>1019</v>
      </c>
      <c r="C32" s="6"/>
      <c r="D32" s="6"/>
      <c r="E32" s="6"/>
      <c r="F32" s="6"/>
      <c r="G32" s="6"/>
      <c r="I32" s="6"/>
      <c r="J32" s="6"/>
    </row>
    <row r="33" spans="1:10" x14ac:dyDescent="0.35">
      <c r="A33" s="66" t="s">
        <v>31</v>
      </c>
      <c r="B33" s="87" t="s">
        <v>1024</v>
      </c>
      <c r="C33" s="6"/>
      <c r="D33" s="6"/>
      <c r="E33" s="6"/>
      <c r="F33" s="6"/>
      <c r="G33" s="6"/>
      <c r="I33" s="6"/>
      <c r="J33" s="6"/>
    </row>
    <row r="34" spans="1:10" x14ac:dyDescent="0.35">
      <c r="A34" s="66" t="s">
        <v>33</v>
      </c>
      <c r="B34" s="87" t="s">
        <v>1028</v>
      </c>
      <c r="C34" s="6"/>
      <c r="D34" s="6"/>
      <c r="E34" s="6"/>
      <c r="F34" s="6"/>
      <c r="G34" s="6"/>
      <c r="I34" s="6"/>
      <c r="J34" s="6"/>
    </row>
    <row r="35" spans="1:10" s="11" customFormat="1" x14ac:dyDescent="0.35">
      <c r="A35" s="72" t="s">
        <v>345</v>
      </c>
      <c r="B35" s="91" t="s">
        <v>1020</v>
      </c>
      <c r="C35" s="10" t="s">
        <v>632</v>
      </c>
      <c r="D35" s="10" t="s">
        <v>323</v>
      </c>
      <c r="E35" s="10" t="s">
        <v>276</v>
      </c>
      <c r="F35" s="10" t="s">
        <v>635</v>
      </c>
      <c r="G35" s="10" t="s">
        <v>277</v>
      </c>
      <c r="H35" s="71"/>
      <c r="I35" s="10"/>
      <c r="J35" s="10"/>
    </row>
    <row r="36" spans="1:10" ht="43.5" x14ac:dyDescent="0.35">
      <c r="A36" s="66">
        <v>1</v>
      </c>
      <c r="B36" s="87" t="s">
        <v>1021</v>
      </c>
      <c r="C36" s="6"/>
      <c r="D36" s="6"/>
      <c r="E36" s="6"/>
      <c r="F36" s="6"/>
      <c r="G36" s="6"/>
      <c r="I36" s="6"/>
      <c r="J36" s="6"/>
    </row>
    <row r="37" spans="1:10" x14ac:dyDescent="0.35">
      <c r="A37" s="66" t="s">
        <v>44</v>
      </c>
      <c r="B37" s="87" t="s">
        <v>1022</v>
      </c>
      <c r="C37" s="6"/>
      <c r="D37" s="6"/>
      <c r="E37" s="6"/>
      <c r="F37" s="6"/>
      <c r="G37" s="6"/>
      <c r="I37" s="6"/>
      <c r="J37" s="6"/>
    </row>
    <row r="38" spans="1:10" x14ac:dyDescent="0.35">
      <c r="A38" s="66" t="s">
        <v>13</v>
      </c>
      <c r="B38" s="87" t="s">
        <v>1023</v>
      </c>
      <c r="C38" s="6"/>
      <c r="D38" s="6"/>
      <c r="E38" s="6"/>
      <c r="F38" s="6"/>
      <c r="G38" s="6"/>
      <c r="I38" s="6"/>
      <c r="J38" s="6"/>
    </row>
    <row r="39" spans="1:10" x14ac:dyDescent="0.35">
      <c r="A39" s="66" t="s">
        <v>14</v>
      </c>
      <c r="B39" s="87" t="s">
        <v>1027</v>
      </c>
      <c r="C39" s="6"/>
      <c r="D39" s="6"/>
      <c r="E39" s="6"/>
      <c r="F39" s="6"/>
      <c r="G39" s="6"/>
      <c r="I39" s="6"/>
      <c r="J39" s="6"/>
    </row>
    <row r="40" spans="1:10" x14ac:dyDescent="0.35">
      <c r="A40" s="66" t="s">
        <v>25</v>
      </c>
      <c r="B40" s="87" t="s">
        <v>1025</v>
      </c>
      <c r="C40" s="6"/>
      <c r="D40" s="6"/>
      <c r="E40" s="6"/>
      <c r="F40" s="6"/>
      <c r="G40" s="6"/>
      <c r="I40" s="6"/>
      <c r="J40" s="6"/>
    </row>
    <row r="41" spans="1:10" x14ac:dyDescent="0.35">
      <c r="A41" s="66" t="s">
        <v>27</v>
      </c>
      <c r="B41" s="87" t="s">
        <v>1026</v>
      </c>
      <c r="C41" s="6"/>
      <c r="D41" s="6"/>
      <c r="E41" s="6"/>
      <c r="F41" s="6"/>
      <c r="G41" s="6"/>
      <c r="I41" s="6"/>
      <c r="J41" s="6"/>
    </row>
    <row r="42" spans="1:10" x14ac:dyDescent="0.35">
      <c r="A42" s="66" t="s">
        <v>29</v>
      </c>
      <c r="B42" s="87" t="s">
        <v>1028</v>
      </c>
      <c r="C42" s="6"/>
      <c r="D42" s="6"/>
      <c r="E42" s="6"/>
      <c r="F42" s="6"/>
      <c r="G42" s="6"/>
      <c r="I42" s="6"/>
      <c r="J42" s="6"/>
    </row>
    <row r="43" spans="1:10" s="11" customFormat="1" x14ac:dyDescent="0.35">
      <c r="A43" s="72" t="s">
        <v>361</v>
      </c>
      <c r="B43" s="91" t="s">
        <v>1029</v>
      </c>
      <c r="C43" s="10" t="s">
        <v>632</v>
      </c>
      <c r="D43" s="10" t="s">
        <v>323</v>
      </c>
      <c r="E43" s="10" t="s">
        <v>276</v>
      </c>
      <c r="F43" s="10" t="s">
        <v>635</v>
      </c>
      <c r="G43" s="10" t="s">
        <v>277</v>
      </c>
      <c r="H43" s="71"/>
      <c r="I43" s="10"/>
      <c r="J43" s="10"/>
    </row>
    <row r="44" spans="1:10" s="11" customFormat="1" ht="87" x14ac:dyDescent="0.35">
      <c r="A44" s="66">
        <v>1</v>
      </c>
      <c r="B44" s="87" t="s">
        <v>1280</v>
      </c>
      <c r="C44" s="6"/>
      <c r="D44" s="6"/>
      <c r="E44" s="6"/>
      <c r="F44" s="6"/>
      <c r="G44" s="6"/>
      <c r="H44" s="4"/>
      <c r="I44" s="6"/>
      <c r="J44" s="6"/>
    </row>
    <row r="45" spans="1:10" s="11" customFormat="1" x14ac:dyDescent="0.35">
      <c r="A45" s="72" t="s">
        <v>365</v>
      </c>
      <c r="B45" s="91" t="s">
        <v>1247</v>
      </c>
      <c r="C45" s="10" t="s">
        <v>632</v>
      </c>
      <c r="D45" s="10" t="s">
        <v>323</v>
      </c>
      <c r="E45" s="10" t="s">
        <v>276</v>
      </c>
      <c r="F45" s="10" t="s">
        <v>635</v>
      </c>
      <c r="G45" s="10" t="s">
        <v>277</v>
      </c>
      <c r="H45" s="4"/>
      <c r="I45" s="6"/>
      <c r="J45" s="6"/>
    </row>
    <row r="46" spans="1:10" s="11" customFormat="1" x14ac:dyDescent="0.35">
      <c r="A46" s="72"/>
      <c r="B46" s="91"/>
      <c r="C46" s="212" t="s">
        <v>638</v>
      </c>
      <c r="D46" s="10"/>
      <c r="E46" s="10"/>
      <c r="F46" s="10"/>
      <c r="G46" s="10"/>
      <c r="H46" s="4"/>
      <c r="I46" s="6"/>
      <c r="J46" s="6"/>
    </row>
    <row r="47" spans="1:10" s="11" customFormat="1" ht="43.5" x14ac:dyDescent="0.35">
      <c r="A47" s="66">
        <v>1</v>
      </c>
      <c r="B47" s="87" t="s">
        <v>1248</v>
      </c>
      <c r="C47" s="6"/>
      <c r="D47" s="6"/>
      <c r="E47" s="6"/>
      <c r="F47" s="6"/>
      <c r="G47" s="6"/>
      <c r="H47" s="4"/>
      <c r="I47" s="6"/>
      <c r="J47" s="6"/>
    </row>
    <row r="48" spans="1:10" s="11" customFormat="1" x14ac:dyDescent="0.35">
      <c r="A48" s="66"/>
      <c r="B48" s="87"/>
      <c r="C48" s="6"/>
      <c r="D48" s="6"/>
      <c r="E48" s="6"/>
      <c r="F48" s="6"/>
      <c r="G48" s="6"/>
      <c r="H48" s="4"/>
      <c r="I48" s="6"/>
      <c r="J48" s="6"/>
    </row>
    <row r="49" spans="1:10" s="11" customFormat="1" x14ac:dyDescent="0.35">
      <c r="A49" s="72" t="s">
        <v>377</v>
      </c>
      <c r="B49" s="91" t="s">
        <v>1030</v>
      </c>
      <c r="C49" s="10" t="s">
        <v>632</v>
      </c>
      <c r="D49" s="10" t="s">
        <v>323</v>
      </c>
      <c r="E49" s="10" t="s">
        <v>276</v>
      </c>
      <c r="F49" s="10" t="s">
        <v>635</v>
      </c>
      <c r="G49" s="10" t="s">
        <v>277</v>
      </c>
      <c r="H49" s="71"/>
      <c r="I49" s="10"/>
      <c r="J49" s="10"/>
    </row>
    <row r="50" spans="1:10" s="11" customFormat="1" ht="29" x14ac:dyDescent="0.35">
      <c r="A50" s="66">
        <v>1</v>
      </c>
      <c r="B50" s="87" t="s">
        <v>1031</v>
      </c>
      <c r="C50" s="6"/>
      <c r="D50" s="6"/>
      <c r="E50" s="6"/>
      <c r="F50" s="6"/>
      <c r="G50" s="6"/>
      <c r="H50" s="4"/>
      <c r="I50" s="6"/>
      <c r="J50" s="6"/>
    </row>
    <row r="51" spans="1:10" s="11" customFormat="1" x14ac:dyDescent="0.35">
      <c r="A51" s="72" t="s">
        <v>398</v>
      </c>
      <c r="B51" s="91" t="s">
        <v>1033</v>
      </c>
      <c r="C51" s="10" t="s">
        <v>632</v>
      </c>
      <c r="D51" s="10" t="s">
        <v>323</v>
      </c>
      <c r="E51" s="10" t="s">
        <v>276</v>
      </c>
      <c r="F51" s="10" t="s">
        <v>635</v>
      </c>
      <c r="G51" s="10" t="s">
        <v>277</v>
      </c>
      <c r="H51" s="71"/>
      <c r="I51" s="10"/>
      <c r="J51" s="10"/>
    </row>
    <row r="52" spans="1:10" s="11" customFormat="1" ht="43.5" x14ac:dyDescent="0.35">
      <c r="A52" s="66">
        <v>1</v>
      </c>
      <c r="B52" s="87" t="s">
        <v>1035</v>
      </c>
      <c r="C52" s="6"/>
      <c r="D52" s="6"/>
      <c r="E52" s="6"/>
      <c r="F52" s="6"/>
      <c r="G52" s="6"/>
      <c r="H52" s="4"/>
      <c r="I52" s="6"/>
      <c r="J52" s="6"/>
    </row>
    <row r="53" spans="1:10" s="11" customFormat="1" x14ac:dyDescent="0.35">
      <c r="A53" s="72" t="s">
        <v>402</v>
      </c>
      <c r="B53" s="91" t="s">
        <v>938</v>
      </c>
      <c r="C53" s="10" t="s">
        <v>632</v>
      </c>
      <c r="D53" s="10" t="s">
        <v>323</v>
      </c>
      <c r="E53" s="10" t="s">
        <v>276</v>
      </c>
      <c r="F53" s="10" t="s">
        <v>635</v>
      </c>
      <c r="G53" s="10" t="s">
        <v>277</v>
      </c>
      <c r="H53" s="71"/>
      <c r="I53" s="10"/>
      <c r="J53" s="10"/>
    </row>
    <row r="54" spans="1:10" s="11" customFormat="1" x14ac:dyDescent="0.35">
      <c r="A54" s="72"/>
      <c r="B54" s="91"/>
      <c r="C54" s="10"/>
      <c r="D54" s="10"/>
      <c r="E54" s="10"/>
      <c r="F54" s="10"/>
      <c r="G54" s="212" t="s">
        <v>638</v>
      </c>
      <c r="H54" s="71"/>
      <c r="I54" s="10"/>
      <c r="J54" s="10"/>
    </row>
    <row r="55" spans="1:10" s="11" customFormat="1" ht="58" x14ac:dyDescent="0.35">
      <c r="A55" s="66">
        <v>1</v>
      </c>
      <c r="B55" s="87" t="s">
        <v>993</v>
      </c>
      <c r="C55" s="6"/>
      <c r="D55" s="6"/>
      <c r="E55" s="6"/>
      <c r="F55" s="6"/>
      <c r="G55" s="6"/>
      <c r="H55" s="4"/>
      <c r="I55" s="6"/>
      <c r="J55" s="6"/>
    </row>
    <row r="56" spans="1:10" s="11" customFormat="1" x14ac:dyDescent="0.35">
      <c r="A56" s="33"/>
      <c r="B56" s="213"/>
      <c r="C56" s="4"/>
      <c r="D56" s="4"/>
      <c r="E56" s="4"/>
      <c r="F56" s="4"/>
      <c r="G56" s="4"/>
      <c r="H56" s="4"/>
      <c r="I56" s="4"/>
      <c r="J56" s="4"/>
    </row>
    <row r="57" spans="1:10" s="11" customFormat="1" x14ac:dyDescent="0.35">
      <c r="A57" s="71"/>
      <c r="B57" s="215"/>
      <c r="C57" s="71"/>
      <c r="D57" s="71"/>
      <c r="E57" s="71"/>
      <c r="F57" s="71"/>
      <c r="G57" s="71"/>
      <c r="H57" s="71"/>
      <c r="I57" s="71"/>
      <c r="J57" s="71"/>
    </row>
    <row r="58" spans="1:10" s="11" customFormat="1" x14ac:dyDescent="0.35">
      <c r="A58" s="71"/>
      <c r="B58" s="215" t="s">
        <v>940</v>
      </c>
      <c r="C58" s="71"/>
      <c r="D58" s="71"/>
      <c r="E58" s="71"/>
      <c r="F58" s="71"/>
      <c r="G58" s="71"/>
      <c r="H58" s="71"/>
      <c r="I58" s="71"/>
      <c r="J58" s="71"/>
    </row>
    <row r="59" spans="1:10" s="11" customFormat="1" x14ac:dyDescent="0.35">
      <c r="A59" s="71"/>
      <c r="B59" s="215" t="s">
        <v>941</v>
      </c>
      <c r="C59" s="71"/>
      <c r="D59" s="71"/>
      <c r="E59" s="71"/>
      <c r="F59" s="71"/>
      <c r="G59" s="71"/>
      <c r="H59" s="71"/>
      <c r="I59" s="71"/>
      <c r="J59" s="71"/>
    </row>
    <row r="60" spans="1:10" x14ac:dyDescent="0.35">
      <c r="A60" s="236" t="s">
        <v>43</v>
      </c>
      <c r="B60" s="236"/>
      <c r="C60" s="236"/>
      <c r="D60" s="236"/>
      <c r="E60" s="236"/>
      <c r="F60" s="236"/>
      <c r="G60" s="236"/>
      <c r="H60" s="236"/>
      <c r="I60" s="236"/>
      <c r="J60" s="236"/>
    </row>
  </sheetData>
  <mergeCells count="1">
    <mergeCell ref="A60:J60"/>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4CA9-D0A5-4172-9348-A0C9B2C43ACB}">
  <sheetPr>
    <tabColor rgb="FF92D050"/>
    <pageSetUpPr fitToPage="1"/>
  </sheetPr>
  <dimension ref="A2:K49"/>
  <sheetViews>
    <sheetView showGridLines="0" topLeftCell="A36"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1036</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1119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366</v>
      </c>
      <c r="C11" s="10" t="s">
        <v>632</v>
      </c>
      <c r="D11" s="10" t="s">
        <v>323</v>
      </c>
      <c r="E11" s="10" t="s">
        <v>276</v>
      </c>
      <c r="F11" s="10" t="s">
        <v>635</v>
      </c>
      <c r="G11" s="10" t="s">
        <v>277</v>
      </c>
      <c r="H11" s="71"/>
      <c r="I11" s="10" t="s">
        <v>292</v>
      </c>
      <c r="J11" s="10" t="s">
        <v>411</v>
      </c>
    </row>
    <row r="12" spans="1:10" s="11" customFormat="1" x14ac:dyDescent="0.35">
      <c r="A12" s="209"/>
      <c r="B12" s="91"/>
      <c r="C12" s="10"/>
      <c r="D12" s="212" t="s">
        <v>638</v>
      </c>
      <c r="E12" s="10"/>
      <c r="F12" s="10"/>
      <c r="G12" s="10"/>
      <c r="H12" s="71"/>
      <c r="I12" s="211"/>
      <c r="J12" s="211"/>
    </row>
    <row r="13" spans="1:10" ht="43.5" x14ac:dyDescent="0.35">
      <c r="A13" s="69">
        <v>1</v>
      </c>
      <c r="B13" s="87" t="s">
        <v>901</v>
      </c>
      <c r="C13" s="6"/>
      <c r="D13" s="6"/>
      <c r="E13" s="6"/>
      <c r="F13" s="6"/>
      <c r="G13" s="6"/>
      <c r="I13" s="65"/>
      <c r="J13" s="65"/>
    </row>
    <row r="14" spans="1:10" s="11" customFormat="1" x14ac:dyDescent="0.35">
      <c r="A14" s="72" t="s">
        <v>269</v>
      </c>
      <c r="B14" s="91" t="s">
        <v>1059</v>
      </c>
      <c r="C14" s="10" t="s">
        <v>632</v>
      </c>
      <c r="D14" s="10" t="s">
        <v>323</v>
      </c>
      <c r="E14" s="10" t="s">
        <v>276</v>
      </c>
      <c r="F14" s="10" t="s">
        <v>635</v>
      </c>
      <c r="G14" s="10" t="s">
        <v>277</v>
      </c>
      <c r="H14" s="71"/>
      <c r="I14" s="10"/>
      <c r="J14" s="10"/>
    </row>
    <row r="15" spans="1:10" ht="29" x14ac:dyDescent="0.35">
      <c r="A15" s="69">
        <v>1</v>
      </c>
      <c r="B15" s="87" t="s">
        <v>1037</v>
      </c>
      <c r="C15" s="6"/>
      <c r="D15" s="6"/>
      <c r="E15" s="6"/>
      <c r="F15" s="6"/>
      <c r="G15" s="6"/>
      <c r="I15" s="6"/>
      <c r="J15" s="6"/>
    </row>
    <row r="16" spans="1:10" x14ac:dyDescent="0.35">
      <c r="A16" s="69">
        <v>2</v>
      </c>
      <c r="B16" s="87" t="s">
        <v>1038</v>
      </c>
      <c r="C16" s="6"/>
      <c r="D16" s="6"/>
      <c r="E16" s="6"/>
      <c r="F16" s="6"/>
      <c r="G16" s="6"/>
      <c r="I16" s="6"/>
      <c r="J16" s="6"/>
    </row>
    <row r="17" spans="1:11" x14ac:dyDescent="0.35">
      <c r="A17" s="69">
        <v>3</v>
      </c>
      <c r="B17" s="87" t="s">
        <v>1039</v>
      </c>
      <c r="C17" s="6"/>
      <c r="D17" s="6"/>
      <c r="E17" s="6"/>
      <c r="F17" s="6"/>
      <c r="G17" s="6"/>
      <c r="I17" s="6"/>
      <c r="J17" s="6"/>
    </row>
    <row r="18" spans="1:11" ht="29" x14ac:dyDescent="0.35">
      <c r="A18" s="69">
        <v>4</v>
      </c>
      <c r="B18" s="87" t="s">
        <v>1040</v>
      </c>
      <c r="C18" s="6"/>
      <c r="D18" s="6"/>
      <c r="E18" s="6"/>
      <c r="F18" s="6"/>
      <c r="G18" s="6"/>
      <c r="I18" s="6"/>
      <c r="J18" s="6"/>
    </row>
    <row r="19" spans="1:11" ht="29" x14ac:dyDescent="0.35">
      <c r="A19" s="69">
        <v>5</v>
      </c>
      <c r="B19" s="87" t="s">
        <v>1044</v>
      </c>
      <c r="C19" s="6"/>
      <c r="D19" s="6"/>
      <c r="E19" s="6"/>
      <c r="F19" s="6"/>
      <c r="G19" s="6"/>
      <c r="I19" s="6"/>
      <c r="J19" s="6"/>
    </row>
    <row r="20" spans="1:11" ht="29" x14ac:dyDescent="0.35">
      <c r="A20" s="69">
        <v>6</v>
      </c>
      <c r="B20" s="87" t="s">
        <v>1045</v>
      </c>
      <c r="C20" s="6"/>
      <c r="D20" s="6"/>
      <c r="E20" s="6"/>
      <c r="F20" s="6"/>
      <c r="G20" s="6"/>
      <c r="I20" s="6"/>
      <c r="J20" s="6"/>
    </row>
    <row r="21" spans="1:11" ht="29" x14ac:dyDescent="0.35">
      <c r="A21" s="69">
        <v>7</v>
      </c>
      <c r="B21" s="87" t="s">
        <v>1046</v>
      </c>
      <c r="C21" s="6"/>
      <c r="D21" s="6"/>
      <c r="E21" s="6"/>
      <c r="F21" s="6"/>
      <c r="G21" s="6"/>
      <c r="I21" s="6"/>
      <c r="J21" s="6"/>
    </row>
    <row r="22" spans="1:11" s="11" customFormat="1" x14ac:dyDescent="0.35">
      <c r="A22" s="72" t="s">
        <v>323</v>
      </c>
      <c r="B22" s="91" t="s">
        <v>1041</v>
      </c>
      <c r="C22" s="10" t="s">
        <v>632</v>
      </c>
      <c r="D22" s="10" t="s">
        <v>323</v>
      </c>
      <c r="E22" s="10" t="s">
        <v>276</v>
      </c>
      <c r="F22" s="10" t="s">
        <v>635</v>
      </c>
      <c r="G22" s="10" t="s">
        <v>277</v>
      </c>
      <c r="H22" s="71"/>
      <c r="I22" s="10"/>
      <c r="J22" s="10"/>
      <c r="K22" s="11" t="s">
        <v>963</v>
      </c>
    </row>
    <row r="23" spans="1:11" ht="29" x14ac:dyDescent="0.35">
      <c r="A23" s="69">
        <v>1</v>
      </c>
      <c r="B23" s="87" t="s">
        <v>1042</v>
      </c>
      <c r="C23" s="7"/>
      <c r="D23" s="7"/>
      <c r="E23" s="7"/>
      <c r="F23" s="7"/>
      <c r="G23" s="7"/>
      <c r="I23" s="6"/>
      <c r="J23" s="6"/>
    </row>
    <row r="24" spans="1:11" x14ac:dyDescent="0.35">
      <c r="A24" s="69">
        <v>2</v>
      </c>
      <c r="B24" s="87" t="s">
        <v>1043</v>
      </c>
      <c r="C24" s="7"/>
      <c r="D24" s="7"/>
      <c r="E24" s="7"/>
      <c r="F24" s="7"/>
      <c r="G24" s="7"/>
      <c r="I24" s="6"/>
      <c r="J24" s="6"/>
    </row>
    <row r="25" spans="1:11" ht="43.5" x14ac:dyDescent="0.35">
      <c r="A25" s="69">
        <v>3</v>
      </c>
      <c r="B25" s="87" t="s">
        <v>1281</v>
      </c>
      <c r="C25" s="7"/>
      <c r="D25" s="7"/>
      <c r="E25" s="7"/>
      <c r="F25" s="7"/>
      <c r="G25" s="7"/>
      <c r="I25" s="6"/>
      <c r="J25" s="6"/>
    </row>
    <row r="26" spans="1:11" s="11" customFormat="1" x14ac:dyDescent="0.35">
      <c r="A26" s="72" t="s">
        <v>333</v>
      </c>
      <c r="B26" s="91" t="s">
        <v>1047</v>
      </c>
      <c r="C26" s="10" t="s">
        <v>632</v>
      </c>
      <c r="D26" s="10" t="s">
        <v>323</v>
      </c>
      <c r="E26" s="10" t="s">
        <v>276</v>
      </c>
      <c r="F26" s="10" t="s">
        <v>635</v>
      </c>
      <c r="G26" s="10" t="s">
        <v>277</v>
      </c>
      <c r="H26" s="71"/>
      <c r="I26" s="10"/>
      <c r="J26" s="10"/>
    </row>
    <row r="27" spans="1:11" ht="29" x14ac:dyDescent="0.35">
      <c r="A27" s="69">
        <v>1</v>
      </c>
      <c r="B27" s="87" t="s">
        <v>1046</v>
      </c>
      <c r="C27" s="6"/>
      <c r="D27" s="6"/>
      <c r="E27" s="6"/>
      <c r="F27" s="6"/>
      <c r="G27" s="6"/>
      <c r="I27" s="6"/>
      <c r="J27" s="6"/>
    </row>
    <row r="28" spans="1:11" s="11" customFormat="1" x14ac:dyDescent="0.35">
      <c r="A28" s="72" t="s">
        <v>344</v>
      </c>
      <c r="B28" s="91" t="s">
        <v>1048</v>
      </c>
      <c r="C28" s="10" t="s">
        <v>632</v>
      </c>
      <c r="D28" s="10" t="s">
        <v>323</v>
      </c>
      <c r="E28" s="10" t="s">
        <v>276</v>
      </c>
      <c r="F28" s="10" t="s">
        <v>635</v>
      </c>
      <c r="G28" s="10" t="s">
        <v>277</v>
      </c>
      <c r="H28" s="71"/>
      <c r="I28" s="10"/>
      <c r="J28" s="10"/>
    </row>
    <row r="29" spans="1:11" ht="29" x14ac:dyDescent="0.35">
      <c r="A29" s="66">
        <v>1</v>
      </c>
      <c r="B29" s="87" t="s">
        <v>1049</v>
      </c>
      <c r="C29" s="6"/>
      <c r="D29" s="6"/>
      <c r="E29" s="6"/>
      <c r="F29" s="6"/>
      <c r="G29" s="6"/>
      <c r="I29" s="6"/>
      <c r="J29" s="6"/>
    </row>
    <row r="30" spans="1:11" ht="29" x14ac:dyDescent="0.35">
      <c r="A30" s="66">
        <v>2</v>
      </c>
      <c r="B30" s="87" t="s">
        <v>1050</v>
      </c>
      <c r="C30" s="6"/>
      <c r="D30" s="6"/>
      <c r="E30" s="6"/>
      <c r="F30" s="6"/>
      <c r="G30" s="6"/>
      <c r="I30" s="6"/>
      <c r="J30" s="6"/>
    </row>
    <row r="31" spans="1:11" x14ac:dyDescent="0.35">
      <c r="A31" s="66">
        <v>3</v>
      </c>
      <c r="B31" s="87" t="s">
        <v>1051</v>
      </c>
      <c r="C31" s="6"/>
      <c r="D31" s="6"/>
      <c r="E31" s="6"/>
      <c r="F31" s="6"/>
      <c r="G31" s="6"/>
      <c r="I31" s="6"/>
      <c r="J31" s="6"/>
    </row>
    <row r="32" spans="1:11" ht="29" x14ac:dyDescent="0.35">
      <c r="A32" s="66" t="s">
        <v>44</v>
      </c>
      <c r="B32" s="87" t="s">
        <v>1052</v>
      </c>
      <c r="C32" s="6"/>
      <c r="D32" s="6"/>
      <c r="E32" s="6"/>
      <c r="F32" s="6"/>
      <c r="G32" s="6"/>
      <c r="I32" s="6"/>
      <c r="J32" s="6"/>
    </row>
    <row r="33" spans="1:10" ht="29" x14ac:dyDescent="0.35">
      <c r="A33" s="66" t="s">
        <v>13</v>
      </c>
      <c r="B33" s="87" t="s">
        <v>1053</v>
      </c>
      <c r="C33" s="6"/>
      <c r="D33" s="6"/>
      <c r="E33" s="6"/>
      <c r="F33" s="6"/>
      <c r="G33" s="6"/>
      <c r="I33" s="6"/>
      <c r="J33" s="6"/>
    </row>
    <row r="34" spans="1:10" s="11" customFormat="1" x14ac:dyDescent="0.35">
      <c r="A34" s="72" t="s">
        <v>345</v>
      </c>
      <c r="B34" s="91" t="s">
        <v>1054</v>
      </c>
      <c r="C34" s="10" t="s">
        <v>632</v>
      </c>
      <c r="D34" s="10" t="s">
        <v>323</v>
      </c>
      <c r="E34" s="10" t="s">
        <v>276</v>
      </c>
      <c r="F34" s="10" t="s">
        <v>635</v>
      </c>
      <c r="G34" s="10" t="s">
        <v>277</v>
      </c>
      <c r="H34" s="71"/>
      <c r="I34" s="10"/>
      <c r="J34" s="10"/>
    </row>
    <row r="35" spans="1:10" ht="43.5" x14ac:dyDescent="0.35">
      <c r="A35" s="66">
        <v>1</v>
      </c>
      <c r="B35" s="87" t="s">
        <v>1055</v>
      </c>
      <c r="C35" s="6"/>
      <c r="D35" s="6"/>
      <c r="E35" s="6"/>
      <c r="F35" s="6"/>
      <c r="G35" s="6"/>
      <c r="I35" s="6"/>
      <c r="J35" s="6"/>
    </row>
    <row r="36" spans="1:10" s="11" customFormat="1" x14ac:dyDescent="0.35">
      <c r="A36" s="72" t="s">
        <v>361</v>
      </c>
      <c r="B36" s="91" t="s">
        <v>1056</v>
      </c>
      <c r="C36" s="10" t="s">
        <v>632</v>
      </c>
      <c r="D36" s="10" t="s">
        <v>323</v>
      </c>
      <c r="E36" s="10" t="s">
        <v>276</v>
      </c>
      <c r="F36" s="10" t="s">
        <v>635</v>
      </c>
      <c r="G36" s="10" t="s">
        <v>277</v>
      </c>
      <c r="H36" s="71"/>
      <c r="I36" s="10"/>
      <c r="J36" s="10"/>
    </row>
    <row r="37" spans="1:10" s="11" customFormat="1" x14ac:dyDescent="0.35">
      <c r="A37" s="72"/>
      <c r="B37" s="91"/>
      <c r="C37" s="10"/>
      <c r="D37" s="10"/>
      <c r="E37" s="10"/>
      <c r="F37" s="212"/>
      <c r="G37" s="212" t="s">
        <v>638</v>
      </c>
      <c r="H37" s="71"/>
      <c r="I37" s="10"/>
      <c r="J37" s="10"/>
    </row>
    <row r="38" spans="1:10" ht="58" x14ac:dyDescent="0.35">
      <c r="A38" s="66">
        <v>1</v>
      </c>
      <c r="B38" s="87" t="s">
        <v>1057</v>
      </c>
      <c r="C38" s="6"/>
      <c r="D38" s="6"/>
      <c r="E38" s="6"/>
      <c r="F38" s="6"/>
      <c r="G38" s="6"/>
      <c r="I38" s="6"/>
      <c r="J38" s="6"/>
    </row>
    <row r="39" spans="1:10" ht="29" x14ac:dyDescent="0.35">
      <c r="A39" s="66">
        <v>2</v>
      </c>
      <c r="B39" s="87" t="s">
        <v>1058</v>
      </c>
      <c r="C39" s="6"/>
      <c r="D39" s="6"/>
      <c r="E39" s="6"/>
      <c r="F39" s="6"/>
      <c r="G39" s="6"/>
      <c r="I39" s="6"/>
      <c r="J39" s="6"/>
    </row>
    <row r="40" spans="1:10" ht="29" x14ac:dyDescent="0.35">
      <c r="A40" s="66">
        <v>3</v>
      </c>
      <c r="B40" s="87" t="s">
        <v>1282</v>
      </c>
      <c r="C40" s="6"/>
      <c r="D40" s="6"/>
      <c r="E40" s="6"/>
      <c r="F40" s="6"/>
      <c r="G40" s="6"/>
      <c r="I40" s="6"/>
      <c r="J40" s="6"/>
    </row>
    <row r="41" spans="1:10" ht="29" x14ac:dyDescent="0.35">
      <c r="A41" s="66">
        <v>4</v>
      </c>
      <c r="B41" s="87" t="s">
        <v>1283</v>
      </c>
      <c r="C41" s="6"/>
      <c r="D41" s="6"/>
      <c r="E41" s="6"/>
      <c r="F41" s="6"/>
      <c r="G41" s="6"/>
      <c r="I41" s="6"/>
      <c r="J41" s="6"/>
    </row>
    <row r="42" spans="1:10" s="11" customFormat="1" x14ac:dyDescent="0.35">
      <c r="A42" s="72" t="s">
        <v>365</v>
      </c>
      <c r="B42" s="91" t="s">
        <v>938</v>
      </c>
      <c r="C42" s="10" t="s">
        <v>632</v>
      </c>
      <c r="D42" s="10" t="s">
        <v>323</v>
      </c>
      <c r="E42" s="10" t="s">
        <v>276</v>
      </c>
      <c r="F42" s="10" t="s">
        <v>635</v>
      </c>
      <c r="G42" s="10" t="s">
        <v>277</v>
      </c>
      <c r="H42" s="71"/>
      <c r="I42" s="10"/>
      <c r="J42" s="10"/>
    </row>
    <row r="43" spans="1:10" s="11" customFormat="1" x14ac:dyDescent="0.35">
      <c r="A43" s="72"/>
      <c r="B43" s="91"/>
      <c r="C43" s="10"/>
      <c r="D43" s="10"/>
      <c r="E43" s="10"/>
      <c r="F43" s="212"/>
      <c r="G43" s="212" t="s">
        <v>638</v>
      </c>
      <c r="H43" s="71"/>
      <c r="I43" s="10"/>
      <c r="J43" s="10"/>
    </row>
    <row r="44" spans="1:10" s="11" customFormat="1" ht="58" x14ac:dyDescent="0.35">
      <c r="A44" s="66">
        <v>1</v>
      </c>
      <c r="B44" s="87" t="s">
        <v>993</v>
      </c>
      <c r="C44" s="6"/>
      <c r="D44" s="6"/>
      <c r="E44" s="6"/>
      <c r="F44" s="6"/>
      <c r="G44" s="6"/>
      <c r="H44" s="4"/>
      <c r="I44" s="6"/>
      <c r="J44" s="6"/>
    </row>
    <row r="45" spans="1:10" s="11" customFormat="1" x14ac:dyDescent="0.35">
      <c r="A45" s="33"/>
      <c r="B45" s="213"/>
      <c r="C45" s="4"/>
      <c r="D45" s="4"/>
      <c r="E45" s="4"/>
      <c r="F45" s="4"/>
      <c r="G45" s="4"/>
      <c r="H45" s="4"/>
      <c r="I45" s="4"/>
      <c r="J45" s="4"/>
    </row>
    <row r="46" spans="1:10" s="11" customFormat="1" x14ac:dyDescent="0.35">
      <c r="A46" s="71"/>
      <c r="B46" s="215"/>
      <c r="C46" s="71"/>
      <c r="D46" s="71"/>
      <c r="E46" s="71"/>
      <c r="F46" s="71"/>
      <c r="G46" s="71"/>
      <c r="H46" s="71"/>
      <c r="I46" s="71"/>
      <c r="J46" s="71"/>
    </row>
    <row r="47" spans="1:10" s="11" customFormat="1" x14ac:dyDescent="0.35">
      <c r="A47" s="71"/>
      <c r="B47" s="215" t="s">
        <v>940</v>
      </c>
      <c r="C47" s="71"/>
      <c r="D47" s="71"/>
      <c r="E47" s="71"/>
      <c r="F47" s="71"/>
      <c r="G47" s="71"/>
      <c r="H47" s="71"/>
      <c r="I47" s="71"/>
      <c r="J47" s="71"/>
    </row>
    <row r="48" spans="1:10" s="11" customFormat="1" x14ac:dyDescent="0.35">
      <c r="A48" s="71"/>
      <c r="B48" s="215" t="s">
        <v>941</v>
      </c>
      <c r="C48" s="71"/>
      <c r="D48" s="71"/>
      <c r="E48" s="71"/>
      <c r="F48" s="71"/>
      <c r="G48" s="71"/>
      <c r="H48" s="71"/>
      <c r="I48" s="71"/>
      <c r="J48" s="71"/>
    </row>
    <row r="49" spans="1:10" x14ac:dyDescent="0.35">
      <c r="A49" s="236" t="s">
        <v>43</v>
      </c>
      <c r="B49" s="236"/>
      <c r="C49" s="236"/>
      <c r="D49" s="236"/>
      <c r="E49" s="236"/>
      <c r="F49" s="236"/>
      <c r="G49" s="236"/>
      <c r="H49" s="236"/>
      <c r="I49" s="236"/>
      <c r="J49" s="236"/>
    </row>
  </sheetData>
  <mergeCells count="1">
    <mergeCell ref="A49:J49"/>
  </mergeCells>
  <pageMargins left="0.39370078740157483" right="0.39370078740157483" top="0.39370078740157483" bottom="0.39370078740157483" header="0.39370078740157483" footer="0.39370078740157483"/>
  <pageSetup paperSize="9" scale="75" fitToHeight="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BA50-6B1E-4669-A17D-FD99E5041536}">
  <sheetPr>
    <tabColor rgb="FF92D050"/>
    <pageSetUpPr fitToPage="1"/>
  </sheetPr>
  <dimension ref="A2:J63"/>
  <sheetViews>
    <sheetView showGridLines="0" topLeftCell="A34"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1074</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1119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1075</v>
      </c>
      <c r="C11" s="10" t="s">
        <v>632</v>
      </c>
      <c r="D11" s="10" t="s">
        <v>323</v>
      </c>
      <c r="E11" s="10" t="s">
        <v>276</v>
      </c>
      <c r="F11" s="10" t="s">
        <v>635</v>
      </c>
      <c r="G11" s="10" t="s">
        <v>277</v>
      </c>
      <c r="H11" s="71"/>
      <c r="I11" s="10" t="s">
        <v>292</v>
      </c>
      <c r="J11" s="10" t="s">
        <v>411</v>
      </c>
    </row>
    <row r="12" spans="1:10" ht="29" x14ac:dyDescent="0.35">
      <c r="A12" s="69">
        <v>1</v>
      </c>
      <c r="B12" s="87" t="s">
        <v>1076</v>
      </c>
      <c r="C12" s="6"/>
      <c r="D12" s="6"/>
      <c r="E12" s="6"/>
      <c r="F12" s="6"/>
      <c r="G12" s="6"/>
      <c r="I12" s="65"/>
      <c r="J12" s="65"/>
    </row>
    <row r="13" spans="1:10" s="11" customFormat="1" x14ac:dyDescent="0.35">
      <c r="A13" s="72" t="s">
        <v>269</v>
      </c>
      <c r="B13" s="91" t="s">
        <v>1077</v>
      </c>
      <c r="C13" s="10" t="s">
        <v>632</v>
      </c>
      <c r="D13" s="10" t="s">
        <v>323</v>
      </c>
      <c r="E13" s="10" t="s">
        <v>276</v>
      </c>
      <c r="F13" s="10" t="s">
        <v>635</v>
      </c>
      <c r="G13" s="10" t="s">
        <v>277</v>
      </c>
      <c r="H13" s="71"/>
      <c r="I13" s="10"/>
      <c r="J13" s="10"/>
    </row>
    <row r="14" spans="1:10" x14ac:dyDescent="0.35">
      <c r="A14" s="69">
        <v>1</v>
      </c>
      <c r="B14" s="87" t="s">
        <v>1081</v>
      </c>
      <c r="C14" s="6"/>
      <c r="D14" s="6"/>
      <c r="E14" s="6"/>
      <c r="F14" s="6"/>
      <c r="G14" s="6"/>
      <c r="I14" s="6"/>
      <c r="J14" s="6"/>
    </row>
    <row r="15" spans="1:10" x14ac:dyDescent="0.35">
      <c r="A15" s="69"/>
      <c r="B15" s="87" t="s">
        <v>1082</v>
      </c>
      <c r="C15" s="6"/>
      <c r="D15" s="6"/>
      <c r="E15" s="6"/>
      <c r="F15" s="6"/>
      <c r="G15" s="6"/>
      <c r="I15" s="6"/>
      <c r="J15" s="6"/>
    </row>
    <row r="16" spans="1:10" x14ac:dyDescent="0.35">
      <c r="A16" s="69"/>
      <c r="B16" s="87" t="s">
        <v>1083</v>
      </c>
      <c r="C16" s="6"/>
      <c r="D16" s="6"/>
      <c r="E16" s="6"/>
      <c r="F16" s="6"/>
      <c r="G16" s="6"/>
      <c r="I16" s="6"/>
      <c r="J16" s="6"/>
    </row>
    <row r="17" spans="1:10" x14ac:dyDescent="0.35">
      <c r="A17" s="69"/>
      <c r="B17" s="87" t="s">
        <v>1084</v>
      </c>
      <c r="C17" s="6"/>
      <c r="D17" s="6"/>
      <c r="E17" s="6"/>
      <c r="F17" s="6"/>
      <c r="G17" s="6"/>
      <c r="I17" s="6"/>
      <c r="J17" s="6"/>
    </row>
    <row r="18" spans="1:10" x14ac:dyDescent="0.35">
      <c r="A18" s="69">
        <v>2</v>
      </c>
      <c r="B18" s="87" t="s">
        <v>1085</v>
      </c>
      <c r="C18" s="6"/>
      <c r="D18" s="6"/>
      <c r="E18" s="6"/>
      <c r="F18" s="6"/>
      <c r="G18" s="6"/>
      <c r="I18" s="6"/>
      <c r="J18" s="6"/>
    </row>
    <row r="19" spans="1:10" s="11" customFormat="1" x14ac:dyDescent="0.35">
      <c r="A19" s="72" t="s">
        <v>323</v>
      </c>
      <c r="B19" s="91" t="s">
        <v>1078</v>
      </c>
      <c r="C19" s="10" t="s">
        <v>632</v>
      </c>
      <c r="D19" s="10" t="s">
        <v>323</v>
      </c>
      <c r="E19" s="10" t="s">
        <v>276</v>
      </c>
      <c r="F19" s="10" t="s">
        <v>635</v>
      </c>
      <c r="G19" s="10" t="s">
        <v>277</v>
      </c>
      <c r="H19" s="71"/>
      <c r="I19" s="10"/>
      <c r="J19" s="10"/>
    </row>
    <row r="20" spans="1:10" ht="29" x14ac:dyDescent="0.35">
      <c r="A20" s="69">
        <v>1</v>
      </c>
      <c r="B20" s="87" t="s">
        <v>1086</v>
      </c>
      <c r="C20" s="7"/>
      <c r="D20" s="7"/>
      <c r="E20" s="7"/>
      <c r="F20" s="7"/>
      <c r="G20" s="7"/>
      <c r="I20" s="6"/>
      <c r="J20" s="6"/>
    </row>
    <row r="21" spans="1:10" x14ac:dyDescent="0.35">
      <c r="A21" s="69" t="s">
        <v>44</v>
      </c>
      <c r="B21" s="87" t="s">
        <v>1087</v>
      </c>
      <c r="C21" s="7"/>
      <c r="D21" s="7"/>
      <c r="E21" s="7"/>
      <c r="F21" s="7"/>
      <c r="G21" s="7"/>
      <c r="I21" s="6"/>
      <c r="J21" s="6"/>
    </row>
    <row r="22" spans="1:10" x14ac:dyDescent="0.35">
      <c r="A22" s="69" t="s">
        <v>13</v>
      </c>
      <c r="B22" s="87" t="s">
        <v>1088</v>
      </c>
      <c r="C22" s="7"/>
      <c r="D22" s="7"/>
      <c r="E22" s="7"/>
      <c r="F22" s="7"/>
      <c r="G22" s="7"/>
      <c r="I22" s="6"/>
      <c r="J22" s="6"/>
    </row>
    <row r="23" spans="1:10" x14ac:dyDescent="0.35">
      <c r="A23" s="69" t="s">
        <v>14</v>
      </c>
      <c r="B23" s="87" t="s">
        <v>1089</v>
      </c>
      <c r="C23" s="7"/>
      <c r="D23" s="7"/>
      <c r="E23" s="7"/>
      <c r="F23" s="7"/>
      <c r="G23" s="7"/>
      <c r="I23" s="6"/>
      <c r="J23" s="6"/>
    </row>
    <row r="24" spans="1:10" x14ac:dyDescent="0.35">
      <c r="A24" s="69" t="s">
        <v>25</v>
      </c>
      <c r="B24" s="87" t="s">
        <v>1090</v>
      </c>
      <c r="C24" s="7"/>
      <c r="D24" s="7"/>
      <c r="E24" s="7"/>
      <c r="F24" s="7"/>
      <c r="G24" s="7"/>
      <c r="I24" s="6"/>
      <c r="J24" s="6"/>
    </row>
    <row r="25" spans="1:10" x14ac:dyDescent="0.35">
      <c r="A25" s="69" t="s">
        <v>27</v>
      </c>
      <c r="B25" s="87" t="s">
        <v>1091</v>
      </c>
      <c r="C25" s="7"/>
      <c r="D25" s="7"/>
      <c r="E25" s="7"/>
      <c r="F25" s="7"/>
      <c r="G25" s="7"/>
      <c r="I25" s="6"/>
      <c r="J25" s="6"/>
    </row>
    <row r="26" spans="1:10" x14ac:dyDescent="0.35">
      <c r="A26" s="69" t="s">
        <v>29</v>
      </c>
      <c r="B26" s="232" t="s">
        <v>1092</v>
      </c>
      <c r="C26" s="7"/>
      <c r="D26" s="7"/>
      <c r="E26" s="7"/>
      <c r="F26" s="7"/>
      <c r="G26" s="7"/>
      <c r="I26" s="6"/>
      <c r="J26" s="6"/>
    </row>
    <row r="27" spans="1:10" x14ac:dyDescent="0.35">
      <c r="A27" s="69" t="s">
        <v>31</v>
      </c>
      <c r="B27" s="87" t="s">
        <v>1093</v>
      </c>
      <c r="C27" s="7"/>
      <c r="D27" s="7"/>
      <c r="E27" s="7"/>
      <c r="F27" s="7"/>
      <c r="G27" s="7"/>
      <c r="I27" s="6"/>
      <c r="J27" s="6"/>
    </row>
    <row r="28" spans="1:10" x14ac:dyDescent="0.35">
      <c r="A28" s="69" t="s">
        <v>33</v>
      </c>
      <c r="B28" s="87" t="s">
        <v>1094</v>
      </c>
      <c r="C28" s="7"/>
      <c r="D28" s="7"/>
      <c r="E28" s="7"/>
      <c r="F28" s="7"/>
      <c r="G28" s="7"/>
      <c r="I28" s="6"/>
      <c r="J28" s="6"/>
    </row>
    <row r="29" spans="1:10" x14ac:dyDescent="0.35">
      <c r="A29" s="69" t="s">
        <v>51</v>
      </c>
      <c r="B29" s="87" t="s">
        <v>1097</v>
      </c>
      <c r="C29" s="7"/>
      <c r="D29" s="7"/>
      <c r="E29" s="7"/>
      <c r="F29" s="7"/>
      <c r="G29" s="7"/>
      <c r="I29" s="6"/>
      <c r="J29" s="6"/>
    </row>
    <row r="30" spans="1:10" x14ac:dyDescent="0.35">
      <c r="A30" s="69" t="s">
        <v>63</v>
      </c>
      <c r="B30" s="87" t="s">
        <v>1096</v>
      </c>
      <c r="C30" s="7"/>
      <c r="D30" s="7"/>
      <c r="E30" s="7"/>
      <c r="F30" s="7"/>
      <c r="G30" s="7"/>
      <c r="I30" s="6"/>
      <c r="J30" s="6"/>
    </row>
    <row r="31" spans="1:10" x14ac:dyDescent="0.35">
      <c r="A31" s="69" t="s">
        <v>69</v>
      </c>
      <c r="B31" s="87" t="s">
        <v>1095</v>
      </c>
      <c r="C31" s="7"/>
      <c r="D31" s="7"/>
      <c r="E31" s="7"/>
      <c r="F31" s="7"/>
      <c r="G31" s="7"/>
      <c r="I31" s="6"/>
      <c r="J31" s="6"/>
    </row>
    <row r="32" spans="1:10" x14ac:dyDescent="0.35">
      <c r="A32" s="69" t="s">
        <v>392</v>
      </c>
      <c r="B32" s="87" t="s">
        <v>1098</v>
      </c>
      <c r="C32" s="7"/>
      <c r="D32" s="7"/>
      <c r="E32" s="7"/>
      <c r="F32" s="7"/>
      <c r="G32" s="7"/>
      <c r="I32" s="6"/>
      <c r="J32" s="6"/>
    </row>
    <row r="33" spans="1:10" x14ac:dyDescent="0.35">
      <c r="A33" s="69" t="s">
        <v>897</v>
      </c>
      <c r="B33" s="87" t="s">
        <v>1099</v>
      </c>
      <c r="C33" s="7"/>
      <c r="D33" s="7"/>
      <c r="E33" s="7"/>
      <c r="F33" s="7"/>
      <c r="G33" s="7"/>
      <c r="I33" s="6"/>
      <c r="J33" s="6"/>
    </row>
    <row r="34" spans="1:10" x14ac:dyDescent="0.35">
      <c r="A34" s="69" t="s">
        <v>1102</v>
      </c>
      <c r="B34" s="87" t="s">
        <v>1101</v>
      </c>
      <c r="C34" s="7"/>
      <c r="D34" s="7"/>
      <c r="E34" s="7"/>
      <c r="F34" s="7"/>
      <c r="G34" s="7"/>
      <c r="I34" s="6"/>
      <c r="J34" s="6"/>
    </row>
    <row r="35" spans="1:10" x14ac:dyDescent="0.35">
      <c r="A35" s="69" t="s">
        <v>1103</v>
      </c>
      <c r="B35" s="87" t="s">
        <v>1104</v>
      </c>
      <c r="C35" s="7"/>
      <c r="D35" s="7"/>
      <c r="E35" s="7"/>
      <c r="F35" s="7"/>
      <c r="G35" s="7"/>
      <c r="I35" s="6"/>
      <c r="J35" s="6"/>
    </row>
    <row r="36" spans="1:10" x14ac:dyDescent="0.35">
      <c r="A36" s="69" t="s">
        <v>1106</v>
      </c>
      <c r="B36" s="87" t="s">
        <v>1105</v>
      </c>
      <c r="C36" s="7"/>
      <c r="D36" s="7"/>
      <c r="E36" s="7"/>
      <c r="F36" s="7"/>
      <c r="G36" s="7"/>
      <c r="I36" s="6"/>
      <c r="J36" s="6"/>
    </row>
    <row r="37" spans="1:10" ht="43.5" x14ac:dyDescent="0.35">
      <c r="A37" s="69">
        <v>2</v>
      </c>
      <c r="B37" s="87" t="s">
        <v>1100</v>
      </c>
      <c r="C37" s="7"/>
      <c r="D37" s="7"/>
      <c r="E37" s="7"/>
      <c r="F37" s="7"/>
      <c r="G37" s="7"/>
      <c r="I37" s="6"/>
      <c r="J37" s="6"/>
    </row>
    <row r="38" spans="1:10" s="11" customFormat="1" x14ac:dyDescent="0.35">
      <c r="A38" s="72" t="s">
        <v>333</v>
      </c>
      <c r="B38" s="91" t="s">
        <v>1079</v>
      </c>
      <c r="C38" s="10" t="s">
        <v>632</v>
      </c>
      <c r="D38" s="10" t="s">
        <v>323</v>
      </c>
      <c r="E38" s="10" t="s">
        <v>276</v>
      </c>
      <c r="F38" s="10" t="s">
        <v>635</v>
      </c>
      <c r="G38" s="10" t="s">
        <v>277</v>
      </c>
      <c r="H38" s="71"/>
      <c r="I38" s="10"/>
      <c r="J38" s="10"/>
    </row>
    <row r="39" spans="1:10" ht="43.5" x14ac:dyDescent="0.35">
      <c r="A39" s="69">
        <v>1</v>
      </c>
      <c r="B39" s="87" t="s">
        <v>1107</v>
      </c>
      <c r="C39" s="6"/>
      <c r="D39" s="6"/>
      <c r="E39" s="6"/>
      <c r="F39" s="6"/>
      <c r="G39" s="6"/>
      <c r="I39" s="6"/>
      <c r="J39" s="6"/>
    </row>
    <row r="40" spans="1:10" x14ac:dyDescent="0.35">
      <c r="A40" s="69">
        <v>2</v>
      </c>
      <c r="B40" s="87" t="s">
        <v>1108</v>
      </c>
      <c r="C40" s="6"/>
      <c r="D40" s="6"/>
      <c r="E40" s="6"/>
      <c r="F40" s="6"/>
      <c r="G40" s="6"/>
      <c r="I40" s="6"/>
      <c r="J40" s="6"/>
    </row>
    <row r="41" spans="1:10" x14ac:dyDescent="0.35">
      <c r="A41" s="69" t="s">
        <v>44</v>
      </c>
      <c r="B41" s="87" t="s">
        <v>1109</v>
      </c>
      <c r="C41" s="6"/>
      <c r="D41" s="6"/>
      <c r="E41" s="6"/>
      <c r="F41" s="6"/>
      <c r="G41" s="6"/>
      <c r="I41" s="6"/>
      <c r="J41" s="6"/>
    </row>
    <row r="42" spans="1:10" x14ac:dyDescent="0.35">
      <c r="A42" s="69" t="s">
        <v>13</v>
      </c>
      <c r="B42" s="87" t="s">
        <v>1110</v>
      </c>
      <c r="C42" s="6"/>
      <c r="D42" s="6"/>
      <c r="E42" s="6"/>
      <c r="F42" s="6"/>
      <c r="G42" s="6"/>
      <c r="I42" s="6"/>
      <c r="J42" s="6"/>
    </row>
    <row r="43" spans="1:10" x14ac:dyDescent="0.35">
      <c r="A43" s="69" t="s">
        <v>14</v>
      </c>
      <c r="B43" s="87" t="s">
        <v>1101</v>
      </c>
      <c r="C43" s="6"/>
      <c r="D43" s="6"/>
      <c r="E43" s="6"/>
      <c r="F43" s="6"/>
      <c r="G43" s="6"/>
      <c r="I43" s="6"/>
      <c r="J43" s="6"/>
    </row>
    <row r="44" spans="1:10" x14ac:dyDescent="0.35">
      <c r="A44" s="69" t="s">
        <v>25</v>
      </c>
      <c r="B44" s="87" t="s">
        <v>1112</v>
      </c>
      <c r="C44" s="6"/>
      <c r="D44" s="6"/>
      <c r="E44" s="6"/>
      <c r="F44" s="6"/>
      <c r="G44" s="6"/>
      <c r="I44" s="6"/>
      <c r="J44" s="6"/>
    </row>
    <row r="45" spans="1:10" x14ac:dyDescent="0.35">
      <c r="A45" s="69" t="s">
        <v>27</v>
      </c>
      <c r="B45" s="87" t="s">
        <v>1111</v>
      </c>
      <c r="C45" s="6"/>
      <c r="D45" s="6"/>
      <c r="E45" s="6"/>
      <c r="F45" s="6"/>
      <c r="G45" s="6"/>
      <c r="I45" s="6"/>
      <c r="J45" s="6"/>
    </row>
    <row r="46" spans="1:10" s="11" customFormat="1" x14ac:dyDescent="0.35">
      <c r="A46" s="72" t="s">
        <v>344</v>
      </c>
      <c r="B46" s="91" t="s">
        <v>1080</v>
      </c>
      <c r="C46" s="10" t="s">
        <v>632</v>
      </c>
      <c r="D46" s="10" t="s">
        <v>323</v>
      </c>
      <c r="E46" s="10" t="s">
        <v>276</v>
      </c>
      <c r="F46" s="10" t="s">
        <v>635</v>
      </c>
      <c r="G46" s="10" t="s">
        <v>277</v>
      </c>
      <c r="H46" s="71"/>
      <c r="I46" s="10"/>
      <c r="J46" s="10"/>
    </row>
    <row r="47" spans="1:10" ht="29" x14ac:dyDescent="0.35">
      <c r="A47" s="69">
        <v>1</v>
      </c>
      <c r="B47" s="87" t="s">
        <v>1139</v>
      </c>
      <c r="C47" s="6"/>
      <c r="D47" s="6"/>
      <c r="E47" s="6"/>
      <c r="F47" s="6"/>
      <c r="G47" s="6"/>
      <c r="I47" s="6"/>
      <c r="J47" s="6"/>
    </row>
    <row r="48" spans="1:10" x14ac:dyDescent="0.35">
      <c r="A48" s="66" t="s">
        <v>44</v>
      </c>
      <c r="B48" s="87" t="s">
        <v>1113</v>
      </c>
      <c r="C48" s="6"/>
      <c r="D48" s="6"/>
      <c r="E48" s="6"/>
      <c r="F48" s="6"/>
      <c r="G48" s="6"/>
      <c r="I48" s="6"/>
      <c r="J48" s="6"/>
    </row>
    <row r="49" spans="1:10" x14ac:dyDescent="0.35">
      <c r="A49" s="66" t="s">
        <v>13</v>
      </c>
      <c r="B49" s="87" t="s">
        <v>1114</v>
      </c>
      <c r="C49" s="6"/>
      <c r="D49" s="6"/>
      <c r="E49" s="6"/>
      <c r="F49" s="6"/>
      <c r="G49" s="6"/>
      <c r="I49" s="6"/>
      <c r="J49" s="6"/>
    </row>
    <row r="50" spans="1:10" x14ac:dyDescent="0.35">
      <c r="A50" s="66" t="s">
        <v>14</v>
      </c>
      <c r="B50" s="87" t="s">
        <v>1115</v>
      </c>
      <c r="C50" s="6"/>
      <c r="D50" s="6"/>
      <c r="E50" s="6"/>
      <c r="F50" s="6"/>
      <c r="G50" s="6"/>
      <c r="I50" s="6"/>
      <c r="J50" s="6"/>
    </row>
    <row r="51" spans="1:10" x14ac:dyDescent="0.35">
      <c r="A51" s="66" t="s">
        <v>25</v>
      </c>
      <c r="B51" s="87" t="s">
        <v>1116</v>
      </c>
      <c r="C51" s="6"/>
      <c r="D51" s="6"/>
      <c r="E51" s="6"/>
      <c r="F51" s="6"/>
      <c r="G51" s="6"/>
      <c r="I51" s="6"/>
      <c r="J51" s="6"/>
    </row>
    <row r="52" spans="1:10" x14ac:dyDescent="0.35">
      <c r="A52" s="66" t="s">
        <v>27</v>
      </c>
      <c r="B52" s="87" t="s">
        <v>1117</v>
      </c>
      <c r="C52" s="6"/>
      <c r="D52" s="6"/>
      <c r="E52" s="6"/>
      <c r="F52" s="6"/>
      <c r="G52" s="6"/>
      <c r="I52" s="6"/>
      <c r="J52" s="6"/>
    </row>
    <row r="53" spans="1:10" x14ac:dyDescent="0.35">
      <c r="A53" s="66" t="s">
        <v>29</v>
      </c>
      <c r="B53" s="87" t="s">
        <v>202</v>
      </c>
      <c r="C53" s="6"/>
      <c r="D53" s="6"/>
      <c r="E53" s="6"/>
      <c r="F53" s="6"/>
      <c r="G53" s="6"/>
      <c r="I53" s="6"/>
      <c r="J53" s="6"/>
    </row>
    <row r="54" spans="1:10" s="11" customFormat="1" x14ac:dyDescent="0.35">
      <c r="A54" s="72" t="s">
        <v>345</v>
      </c>
      <c r="B54" s="91" t="s">
        <v>1301</v>
      </c>
      <c r="C54" s="10" t="s">
        <v>632</v>
      </c>
      <c r="D54" s="10" t="s">
        <v>323</v>
      </c>
      <c r="E54" s="10" t="s">
        <v>276</v>
      </c>
      <c r="F54" s="10" t="s">
        <v>635</v>
      </c>
      <c r="G54" s="10" t="s">
        <v>277</v>
      </c>
      <c r="H54" s="71"/>
      <c r="I54" s="10"/>
      <c r="J54" s="10"/>
    </row>
    <row r="55" spans="1:10" x14ac:dyDescent="0.35">
      <c r="A55" s="66" t="s">
        <v>44</v>
      </c>
      <c r="B55" s="87"/>
      <c r="C55" s="6"/>
      <c r="D55" s="6"/>
      <c r="E55" s="6"/>
      <c r="F55" s="6"/>
      <c r="G55" s="6"/>
      <c r="I55" s="6"/>
      <c r="J55" s="6"/>
    </row>
    <row r="56" spans="1:10" x14ac:dyDescent="0.35">
      <c r="A56" s="66" t="s">
        <v>13</v>
      </c>
      <c r="B56" s="87"/>
      <c r="C56" s="6"/>
      <c r="D56" s="6"/>
      <c r="E56" s="6"/>
      <c r="F56" s="6"/>
      <c r="G56" s="6"/>
      <c r="I56" s="6"/>
      <c r="J56" s="6"/>
    </row>
    <row r="57" spans="1:10" s="11" customFormat="1" x14ac:dyDescent="0.35">
      <c r="A57" s="72" t="s">
        <v>361</v>
      </c>
      <c r="B57" s="91" t="s">
        <v>938</v>
      </c>
      <c r="C57" s="10"/>
      <c r="D57" s="10"/>
      <c r="E57" s="10"/>
      <c r="F57" s="10"/>
      <c r="G57" s="10"/>
      <c r="H57" s="71"/>
      <c r="I57" s="10"/>
      <c r="J57" s="10"/>
    </row>
    <row r="58" spans="1:10" s="11" customFormat="1" ht="43.5" x14ac:dyDescent="0.35">
      <c r="A58" s="66">
        <v>1</v>
      </c>
      <c r="B58" s="87" t="s">
        <v>1118</v>
      </c>
      <c r="C58" s="6"/>
      <c r="D58" s="6"/>
      <c r="E58" s="6"/>
      <c r="F58" s="6"/>
      <c r="G58" s="6"/>
      <c r="H58" s="4"/>
      <c r="I58" s="6"/>
      <c r="J58" s="6"/>
    </row>
    <row r="59" spans="1:10" s="11" customFormat="1" x14ac:dyDescent="0.35">
      <c r="A59" s="33"/>
      <c r="B59" s="213"/>
      <c r="C59" s="4"/>
      <c r="D59" s="4"/>
      <c r="E59" s="4"/>
      <c r="F59" s="4"/>
      <c r="G59" s="4"/>
      <c r="H59" s="4"/>
      <c r="I59" s="4"/>
      <c r="J59" s="4"/>
    </row>
    <row r="60" spans="1:10" s="11" customFormat="1" x14ac:dyDescent="0.35">
      <c r="A60" s="71"/>
      <c r="B60" s="215"/>
      <c r="C60" s="71"/>
      <c r="D60" s="71"/>
      <c r="E60" s="71"/>
      <c r="F60" s="71"/>
      <c r="G60" s="71"/>
      <c r="H60" s="71"/>
      <c r="I60" s="71"/>
      <c r="J60" s="71"/>
    </row>
    <row r="61" spans="1:10" s="11" customFormat="1" x14ac:dyDescent="0.35">
      <c r="A61" s="71"/>
      <c r="B61" s="215" t="s">
        <v>940</v>
      </c>
      <c r="C61" s="71"/>
      <c r="D61" s="71"/>
      <c r="E61" s="71"/>
      <c r="F61" s="71"/>
      <c r="G61" s="71"/>
      <c r="H61" s="71"/>
      <c r="I61" s="71"/>
      <c r="J61" s="71"/>
    </row>
    <row r="62" spans="1:10" s="11" customFormat="1" x14ac:dyDescent="0.35">
      <c r="A62" s="71"/>
      <c r="B62" s="215" t="s">
        <v>941</v>
      </c>
      <c r="C62" s="71"/>
      <c r="D62" s="71"/>
      <c r="E62" s="71"/>
      <c r="F62" s="71"/>
      <c r="G62" s="71"/>
      <c r="H62" s="71"/>
      <c r="I62" s="71"/>
      <c r="J62" s="71"/>
    </row>
    <row r="63" spans="1:10" x14ac:dyDescent="0.35">
      <c r="A63" s="236" t="s">
        <v>43</v>
      </c>
      <c r="B63" s="236"/>
      <c r="C63" s="236"/>
      <c r="D63" s="236"/>
      <c r="E63" s="236"/>
      <c r="F63" s="236"/>
      <c r="G63" s="236"/>
      <c r="H63" s="236"/>
      <c r="I63" s="236"/>
      <c r="J63" s="236"/>
    </row>
  </sheetData>
  <mergeCells count="1">
    <mergeCell ref="A63:J63"/>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D4B-18EC-47C5-BBDC-94B66C501C7F}">
  <sheetPr>
    <tabColor rgb="FF92D050"/>
    <pageSetUpPr fitToPage="1"/>
  </sheetPr>
  <dimension ref="A2:J32"/>
  <sheetViews>
    <sheetView showGridLines="0" topLeftCell="A16"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1120</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1119</v>
      </c>
      <c r="D6" s="145" t="s">
        <v>277</v>
      </c>
      <c r="E6" s="93" t="s">
        <v>637</v>
      </c>
      <c r="F6" s="67"/>
      <c r="G6" s="67"/>
      <c r="H6" s="67"/>
      <c r="I6" s="68"/>
    </row>
    <row r="7" spans="1:10" x14ac:dyDescent="0.35">
      <c r="A7" s="79" t="s">
        <v>278</v>
      </c>
      <c r="B7" s="90" t="s">
        <v>624</v>
      </c>
      <c r="H7" s="1"/>
    </row>
    <row r="8" spans="1:10" x14ac:dyDescent="0.35">
      <c r="A8" s="39"/>
      <c r="B8" s="94"/>
      <c r="D8" s="4"/>
      <c r="E8" s="4"/>
      <c r="F8" s="4"/>
      <c r="G8" s="4"/>
      <c r="I8" s="4"/>
    </row>
    <row r="9" spans="1:10" x14ac:dyDescent="0.35">
      <c r="A9" s="41" t="s">
        <v>416</v>
      </c>
      <c r="B9" s="94"/>
      <c r="D9" s="4"/>
      <c r="E9" s="4"/>
      <c r="F9" s="4"/>
      <c r="G9" s="4"/>
      <c r="I9" s="4"/>
    </row>
    <row r="11" spans="1:10" s="11" customFormat="1" x14ac:dyDescent="0.35">
      <c r="A11" s="72" t="s">
        <v>268</v>
      </c>
      <c r="B11" s="91" t="s">
        <v>1075</v>
      </c>
      <c r="C11" s="10" t="s">
        <v>632</v>
      </c>
      <c r="D11" s="10" t="s">
        <v>323</v>
      </c>
      <c r="E11" s="10" t="s">
        <v>276</v>
      </c>
      <c r="F11" s="10" t="s">
        <v>635</v>
      </c>
      <c r="G11" s="10" t="s">
        <v>277</v>
      </c>
      <c r="H11" s="71"/>
      <c r="I11" s="10" t="s">
        <v>292</v>
      </c>
      <c r="J11" s="10" t="s">
        <v>411</v>
      </c>
    </row>
    <row r="12" spans="1:10" ht="43.5" x14ac:dyDescent="0.35">
      <c r="A12" s="69">
        <v>1</v>
      </c>
      <c r="B12" s="87" t="s">
        <v>1121</v>
      </c>
      <c r="C12" s="6"/>
      <c r="D12" s="6"/>
      <c r="E12" s="6"/>
      <c r="F12" s="6"/>
      <c r="G12" s="6"/>
      <c r="I12" s="65"/>
      <c r="J12" s="65"/>
    </row>
    <row r="13" spans="1:10" x14ac:dyDescent="0.35">
      <c r="A13" s="69" t="s">
        <v>44</v>
      </c>
      <c r="B13" s="87" t="s">
        <v>236</v>
      </c>
      <c r="C13" s="6"/>
      <c r="D13" s="6"/>
      <c r="E13" s="6"/>
      <c r="F13" s="6"/>
      <c r="G13" s="6"/>
      <c r="I13" s="65"/>
      <c r="J13" s="65"/>
    </row>
    <row r="14" spans="1:10" x14ac:dyDescent="0.35">
      <c r="A14" s="69" t="s">
        <v>13</v>
      </c>
      <c r="B14" s="87" t="s">
        <v>235</v>
      </c>
      <c r="C14" s="6"/>
      <c r="D14" s="6"/>
      <c r="E14" s="6"/>
      <c r="F14" s="6"/>
      <c r="G14" s="6"/>
      <c r="I14" s="65"/>
      <c r="J14" s="65"/>
    </row>
    <row r="15" spans="1:10" x14ac:dyDescent="0.35">
      <c r="A15" s="69" t="s">
        <v>14</v>
      </c>
      <c r="B15" s="87" t="s">
        <v>237</v>
      </c>
      <c r="C15" s="6"/>
      <c r="D15" s="6"/>
      <c r="E15" s="6"/>
      <c r="F15" s="6"/>
      <c r="G15" s="6"/>
      <c r="I15" s="65"/>
      <c r="J15" s="65"/>
    </row>
    <row r="16" spans="1:10" x14ac:dyDescent="0.35">
      <c r="A16" s="69" t="s">
        <v>25</v>
      </c>
      <c r="B16" s="87" t="s">
        <v>1122</v>
      </c>
      <c r="C16" s="6"/>
      <c r="D16" s="6"/>
      <c r="E16" s="6"/>
      <c r="F16" s="6"/>
      <c r="G16" s="6"/>
      <c r="I16" s="65"/>
      <c r="J16" s="65"/>
    </row>
    <row r="17" spans="1:10" x14ac:dyDescent="0.35">
      <c r="A17" s="69" t="s">
        <v>27</v>
      </c>
      <c r="B17" s="87" t="s">
        <v>1123</v>
      </c>
      <c r="C17" s="6"/>
      <c r="D17" s="6"/>
      <c r="E17" s="6"/>
      <c r="F17" s="6"/>
      <c r="G17" s="6"/>
      <c r="I17" s="65"/>
      <c r="J17" s="65"/>
    </row>
    <row r="18" spans="1:10" s="11" customFormat="1" x14ac:dyDescent="0.35">
      <c r="A18" s="72" t="s">
        <v>269</v>
      </c>
      <c r="B18" s="91" t="s">
        <v>1077</v>
      </c>
      <c r="C18" s="10" t="s">
        <v>632</v>
      </c>
      <c r="D18" s="10" t="s">
        <v>323</v>
      </c>
      <c r="E18" s="10" t="s">
        <v>276</v>
      </c>
      <c r="F18" s="10" t="s">
        <v>635</v>
      </c>
      <c r="G18" s="10" t="s">
        <v>277</v>
      </c>
      <c r="H18" s="71"/>
      <c r="I18" s="10"/>
      <c r="J18" s="10"/>
    </row>
    <row r="19" spans="1:10" ht="29" x14ac:dyDescent="0.35">
      <c r="A19" s="69">
        <v>1</v>
      </c>
      <c r="B19" s="87" t="s">
        <v>1128</v>
      </c>
      <c r="C19" s="6"/>
      <c r="D19" s="6"/>
      <c r="E19" s="6"/>
      <c r="F19" s="6"/>
      <c r="G19" s="6"/>
      <c r="I19" s="6"/>
      <c r="J19" s="6"/>
    </row>
    <row r="20" spans="1:10" x14ac:dyDescent="0.35">
      <c r="A20" s="69"/>
      <c r="B20" s="87" t="s">
        <v>230</v>
      </c>
      <c r="C20" s="6"/>
      <c r="D20" s="6"/>
      <c r="E20" s="6"/>
      <c r="F20" s="6"/>
      <c r="G20" s="6"/>
      <c r="I20" s="6"/>
      <c r="J20" s="6"/>
    </row>
    <row r="21" spans="1:10" x14ac:dyDescent="0.35">
      <c r="A21" s="69"/>
      <c r="B21" s="87" t="s">
        <v>1124</v>
      </c>
      <c r="C21" s="6"/>
      <c r="D21" s="6"/>
      <c r="E21" s="6"/>
      <c r="F21" s="6"/>
      <c r="G21" s="6"/>
      <c r="I21" s="6"/>
      <c r="J21" s="6"/>
    </row>
    <row r="22" spans="1:10" x14ac:dyDescent="0.35">
      <c r="A22" s="69"/>
      <c r="B22" s="87" t="s">
        <v>1126</v>
      </c>
      <c r="C22" s="6"/>
      <c r="D22" s="6"/>
      <c r="E22" s="6"/>
      <c r="F22" s="6"/>
      <c r="G22" s="6"/>
      <c r="I22" s="6"/>
      <c r="J22" s="6"/>
    </row>
    <row r="23" spans="1:10" x14ac:dyDescent="0.35">
      <c r="A23" s="69"/>
      <c r="B23" s="87" t="s">
        <v>1125</v>
      </c>
      <c r="C23" s="6"/>
      <c r="D23" s="6"/>
      <c r="E23" s="6"/>
      <c r="F23" s="6"/>
      <c r="G23" s="6"/>
      <c r="I23" s="6"/>
      <c r="J23" s="6"/>
    </row>
    <row r="24" spans="1:10" x14ac:dyDescent="0.35">
      <c r="A24" s="69"/>
      <c r="B24" s="87" t="s">
        <v>1127</v>
      </c>
      <c r="C24" s="6"/>
      <c r="D24" s="6"/>
      <c r="E24" s="6"/>
      <c r="F24" s="6"/>
      <c r="G24" s="6"/>
      <c r="I24" s="6"/>
      <c r="J24" s="6"/>
    </row>
    <row r="25" spans="1:10" ht="29" x14ac:dyDescent="0.35">
      <c r="A25" s="69">
        <v>2</v>
      </c>
      <c r="B25" s="87" t="s">
        <v>1129</v>
      </c>
      <c r="C25" s="6"/>
      <c r="D25" s="6"/>
      <c r="E25" s="6"/>
      <c r="F25" s="6"/>
      <c r="G25" s="6"/>
      <c r="I25" s="6"/>
      <c r="J25" s="6"/>
    </row>
    <row r="26" spans="1:10" s="11" customFormat="1" x14ac:dyDescent="0.35">
      <c r="A26" s="72" t="s">
        <v>345</v>
      </c>
      <c r="B26" s="91" t="s">
        <v>938</v>
      </c>
      <c r="C26" s="10"/>
      <c r="D26" s="10"/>
      <c r="E26" s="10"/>
      <c r="F26" s="10"/>
      <c r="G26" s="10"/>
      <c r="H26" s="71"/>
      <c r="I26" s="10"/>
      <c r="J26" s="10"/>
    </row>
    <row r="27" spans="1:10" s="11" customFormat="1" ht="43.5" x14ac:dyDescent="0.35">
      <c r="A27" s="66">
        <v>1</v>
      </c>
      <c r="B27" s="87" t="s">
        <v>1118</v>
      </c>
      <c r="C27" s="6"/>
      <c r="D27" s="6"/>
      <c r="E27" s="6"/>
      <c r="F27" s="6"/>
      <c r="G27" s="6"/>
      <c r="H27" s="4"/>
      <c r="I27" s="6"/>
      <c r="J27" s="6"/>
    </row>
    <row r="28" spans="1:10" s="11" customFormat="1" x14ac:dyDescent="0.35">
      <c r="A28" s="33"/>
      <c r="B28" s="213"/>
      <c r="C28" s="4"/>
      <c r="D28" s="4"/>
      <c r="E28" s="4"/>
      <c r="F28" s="4"/>
      <c r="G28" s="4"/>
      <c r="H28" s="4"/>
      <c r="I28" s="4"/>
      <c r="J28" s="4"/>
    </row>
    <row r="29" spans="1:10" s="11" customFormat="1" x14ac:dyDescent="0.35">
      <c r="A29" s="71"/>
      <c r="B29" s="215"/>
      <c r="C29" s="71"/>
      <c r="D29" s="71"/>
      <c r="E29" s="71"/>
      <c r="F29" s="71"/>
      <c r="G29" s="71"/>
      <c r="H29" s="71"/>
      <c r="I29" s="71"/>
      <c r="J29" s="71"/>
    </row>
    <row r="30" spans="1:10" s="11" customFormat="1" x14ac:dyDescent="0.35">
      <c r="A30" s="71"/>
      <c r="B30" s="215" t="s">
        <v>940</v>
      </c>
      <c r="C30" s="71"/>
      <c r="D30" s="71"/>
      <c r="E30" s="71"/>
      <c r="F30" s="71"/>
      <c r="G30" s="71"/>
      <c r="H30" s="71"/>
      <c r="I30" s="71"/>
      <c r="J30" s="71"/>
    </row>
    <row r="31" spans="1:10" s="11" customFormat="1" x14ac:dyDescent="0.35">
      <c r="A31" s="71"/>
      <c r="B31" s="215" t="s">
        <v>941</v>
      </c>
      <c r="C31" s="71"/>
      <c r="D31" s="71"/>
      <c r="E31" s="71"/>
      <c r="F31" s="71"/>
      <c r="G31" s="71"/>
      <c r="H31" s="71"/>
      <c r="I31" s="71"/>
      <c r="J31" s="71"/>
    </row>
    <row r="32" spans="1:10" x14ac:dyDescent="0.35">
      <c r="A32" s="236" t="s">
        <v>43</v>
      </c>
      <c r="B32" s="236"/>
      <c r="C32" s="236"/>
      <c r="D32" s="236"/>
      <c r="E32" s="236"/>
      <c r="F32" s="236"/>
      <c r="G32" s="236"/>
      <c r="H32" s="236"/>
      <c r="I32" s="236"/>
      <c r="J32" s="236"/>
    </row>
  </sheetData>
  <mergeCells count="1">
    <mergeCell ref="A32:J32"/>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F41F-3DF1-4FA8-87D1-82A192D50D7A}">
  <sheetPr>
    <tabColor rgb="FF92D050"/>
    <pageSetUpPr fitToPage="1"/>
  </sheetPr>
  <dimension ref="A2:J35"/>
  <sheetViews>
    <sheetView showGridLines="0" topLeftCell="A3"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1140</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1119</v>
      </c>
      <c r="D6" s="145" t="s">
        <v>277</v>
      </c>
      <c r="E6" s="93" t="s">
        <v>637</v>
      </c>
      <c r="F6" s="67"/>
      <c r="G6" s="67"/>
      <c r="H6" s="67"/>
      <c r="I6" s="68"/>
    </row>
    <row r="7" spans="1:10" x14ac:dyDescent="0.35">
      <c r="A7" s="79" t="s">
        <v>278</v>
      </c>
      <c r="B7" s="90" t="s">
        <v>624</v>
      </c>
      <c r="H7" s="1"/>
    </row>
    <row r="8" spans="1:10" x14ac:dyDescent="0.35">
      <c r="B8" s="1"/>
      <c r="H8" s="1"/>
    </row>
    <row r="9" spans="1:10" x14ac:dyDescent="0.35">
      <c r="A9" s="41" t="s">
        <v>416</v>
      </c>
      <c r="B9" s="94"/>
      <c r="D9" s="4"/>
      <c r="E9" s="4"/>
      <c r="F9" s="4"/>
      <c r="G9" s="4"/>
      <c r="I9" s="4"/>
    </row>
    <row r="11" spans="1:10" s="11" customFormat="1" x14ac:dyDescent="0.35">
      <c r="A11" s="72" t="s">
        <v>268</v>
      </c>
      <c r="B11" s="91" t="s">
        <v>1075</v>
      </c>
      <c r="C11" s="10" t="s">
        <v>632</v>
      </c>
      <c r="D11" s="10" t="s">
        <v>323</v>
      </c>
      <c r="E11" s="10" t="s">
        <v>276</v>
      </c>
      <c r="F11" s="10" t="s">
        <v>635</v>
      </c>
      <c r="G11" s="10" t="s">
        <v>277</v>
      </c>
      <c r="H11" s="71"/>
      <c r="I11" s="10" t="s">
        <v>292</v>
      </c>
      <c r="J11" s="10" t="s">
        <v>411</v>
      </c>
    </row>
    <row r="12" spans="1:10" ht="29" x14ac:dyDescent="0.35">
      <c r="A12" s="69">
        <v>1</v>
      </c>
      <c r="B12" s="87" t="s">
        <v>1130</v>
      </c>
      <c r="C12" s="6"/>
      <c r="D12" s="6"/>
      <c r="E12" s="6"/>
      <c r="F12" s="6"/>
      <c r="G12" s="6"/>
      <c r="I12" s="65"/>
      <c r="J12" s="65"/>
    </row>
    <row r="13" spans="1:10" x14ac:dyDescent="0.35">
      <c r="A13" s="69"/>
      <c r="B13" s="87" t="s">
        <v>1303</v>
      </c>
      <c r="C13" s="6"/>
      <c r="D13" s="6"/>
      <c r="E13" s="6"/>
      <c r="F13" s="6"/>
      <c r="G13" s="6"/>
      <c r="I13" s="65"/>
      <c r="J13" s="65"/>
    </row>
    <row r="14" spans="1:10" x14ac:dyDescent="0.35">
      <c r="A14" s="69" t="s">
        <v>44</v>
      </c>
      <c r="B14" s="87" t="s">
        <v>236</v>
      </c>
      <c r="C14" s="6"/>
      <c r="D14" s="6"/>
      <c r="E14" s="6"/>
      <c r="F14" s="6"/>
      <c r="G14" s="6"/>
      <c r="I14" s="65"/>
      <c r="J14" s="65"/>
    </row>
    <row r="15" spans="1:10" x14ac:dyDescent="0.35">
      <c r="A15" s="69" t="s">
        <v>13</v>
      </c>
      <c r="B15" s="87" t="s">
        <v>235</v>
      </c>
      <c r="C15" s="6"/>
      <c r="D15" s="6"/>
      <c r="E15" s="6"/>
      <c r="F15" s="6"/>
      <c r="G15" s="6"/>
      <c r="I15" s="65"/>
      <c r="J15" s="65"/>
    </row>
    <row r="16" spans="1:10" x14ac:dyDescent="0.35">
      <c r="A16" s="69" t="s">
        <v>14</v>
      </c>
      <c r="B16" s="87" t="s">
        <v>237</v>
      </c>
      <c r="C16" s="6"/>
      <c r="D16" s="6"/>
      <c r="E16" s="6"/>
      <c r="F16" s="6"/>
      <c r="G16" s="6"/>
      <c r="I16" s="65"/>
      <c r="J16" s="65"/>
    </row>
    <row r="17" spans="1:10" x14ac:dyDescent="0.35">
      <c r="A17" s="69" t="s">
        <v>25</v>
      </c>
      <c r="B17" s="87" t="s">
        <v>1122</v>
      </c>
      <c r="C17" s="6"/>
      <c r="D17" s="6"/>
      <c r="E17" s="6"/>
      <c r="F17" s="6"/>
      <c r="G17" s="6"/>
      <c r="I17" s="65"/>
      <c r="J17" s="65"/>
    </row>
    <row r="18" spans="1:10" x14ac:dyDescent="0.35">
      <c r="A18" s="69" t="s">
        <v>27</v>
      </c>
      <c r="B18" s="87" t="s">
        <v>1123</v>
      </c>
      <c r="C18" s="6"/>
      <c r="D18" s="6"/>
      <c r="E18" s="6"/>
      <c r="F18" s="6"/>
      <c r="G18" s="6"/>
      <c r="I18" s="65"/>
      <c r="J18" s="65"/>
    </row>
    <row r="19" spans="1:10" s="11" customFormat="1" x14ac:dyDescent="0.35">
      <c r="A19" s="72" t="s">
        <v>269</v>
      </c>
      <c r="B19" s="91" t="s">
        <v>1077</v>
      </c>
      <c r="C19" s="10" t="s">
        <v>632</v>
      </c>
      <c r="D19" s="10" t="s">
        <v>323</v>
      </c>
      <c r="E19" s="10" t="s">
        <v>276</v>
      </c>
      <c r="F19" s="10" t="s">
        <v>635</v>
      </c>
      <c r="G19" s="10" t="s">
        <v>277</v>
      </c>
      <c r="H19" s="71"/>
      <c r="I19" s="10"/>
      <c r="J19" s="10"/>
    </row>
    <row r="20" spans="1:10" x14ac:dyDescent="0.35">
      <c r="A20" s="69">
        <v>1</v>
      </c>
      <c r="B20" s="87" t="s">
        <v>1131</v>
      </c>
      <c r="C20" s="6"/>
      <c r="D20" s="6"/>
      <c r="E20" s="6"/>
      <c r="F20" s="6"/>
      <c r="G20" s="6"/>
      <c r="I20" s="6"/>
      <c r="J20" s="6"/>
    </row>
    <row r="21" spans="1:10" x14ac:dyDescent="0.35">
      <c r="A21" s="69"/>
      <c r="B21" s="87" t="s">
        <v>1132</v>
      </c>
      <c r="C21" s="6"/>
      <c r="D21" s="6"/>
      <c r="E21" s="6"/>
      <c r="F21" s="6"/>
      <c r="G21" s="6"/>
      <c r="I21" s="6"/>
      <c r="J21" s="6"/>
    </row>
    <row r="22" spans="1:10" x14ac:dyDescent="0.35">
      <c r="A22" s="69"/>
      <c r="B22" s="87" t="s">
        <v>1133</v>
      </c>
      <c r="C22" s="6"/>
      <c r="D22" s="6"/>
      <c r="E22" s="6"/>
      <c r="F22" s="6"/>
      <c r="G22" s="6"/>
      <c r="I22" s="6"/>
      <c r="J22" s="6"/>
    </row>
    <row r="23" spans="1:10" x14ac:dyDescent="0.35">
      <c r="A23" s="69"/>
      <c r="B23" s="87" t="s">
        <v>1134</v>
      </c>
      <c r="C23" s="6"/>
      <c r="D23" s="6"/>
      <c r="E23" s="6"/>
      <c r="F23" s="6"/>
      <c r="G23" s="6"/>
      <c r="I23" s="6"/>
      <c r="J23" s="6"/>
    </row>
    <row r="24" spans="1:10" ht="29" x14ac:dyDescent="0.35">
      <c r="A24" s="69">
        <v>2</v>
      </c>
      <c r="B24" s="87" t="s">
        <v>1135</v>
      </c>
      <c r="C24" s="6"/>
      <c r="D24" s="6"/>
      <c r="E24" s="6"/>
      <c r="F24" s="6"/>
      <c r="G24" s="6"/>
      <c r="I24" s="6"/>
      <c r="J24" s="6"/>
    </row>
    <row r="25" spans="1:10" s="11" customFormat="1" x14ac:dyDescent="0.35">
      <c r="A25" s="72" t="s">
        <v>323</v>
      </c>
      <c r="B25" s="91" t="s">
        <v>932</v>
      </c>
      <c r="C25" s="10" t="s">
        <v>632</v>
      </c>
      <c r="D25" s="10" t="s">
        <v>323</v>
      </c>
      <c r="E25" s="10" t="s">
        <v>276</v>
      </c>
      <c r="F25" s="10" t="s">
        <v>635</v>
      </c>
      <c r="G25" s="10" t="s">
        <v>277</v>
      </c>
      <c r="H25" s="71"/>
      <c r="I25" s="10"/>
      <c r="J25" s="10"/>
    </row>
    <row r="26" spans="1:10" ht="43.5" x14ac:dyDescent="0.35">
      <c r="A26" s="69">
        <v>1</v>
      </c>
      <c r="B26" s="87" t="s">
        <v>1136</v>
      </c>
      <c r="C26" s="6"/>
      <c r="D26" s="6"/>
      <c r="E26" s="6"/>
      <c r="F26" s="6"/>
      <c r="G26" s="6"/>
      <c r="I26" s="6"/>
      <c r="J26" s="6"/>
    </row>
    <row r="27" spans="1:10" s="11" customFormat="1" x14ac:dyDescent="0.35">
      <c r="A27" s="72" t="s">
        <v>333</v>
      </c>
      <c r="B27" s="91" t="s">
        <v>1137</v>
      </c>
      <c r="C27" s="10" t="s">
        <v>632</v>
      </c>
      <c r="D27" s="10" t="s">
        <v>323</v>
      </c>
      <c r="E27" s="10" t="s">
        <v>276</v>
      </c>
      <c r="F27" s="10" t="s">
        <v>635</v>
      </c>
      <c r="G27" s="10" t="s">
        <v>277</v>
      </c>
      <c r="H27" s="71"/>
      <c r="I27" s="10"/>
      <c r="J27" s="10"/>
    </row>
    <row r="28" spans="1:10" ht="29" x14ac:dyDescent="0.35">
      <c r="A28" s="69">
        <v>1</v>
      </c>
      <c r="B28" s="87" t="s">
        <v>1138</v>
      </c>
      <c r="C28" s="6"/>
      <c r="D28" s="6"/>
      <c r="E28" s="6"/>
      <c r="F28" s="6"/>
      <c r="G28" s="6"/>
      <c r="I28" s="6"/>
      <c r="J28" s="6"/>
    </row>
    <row r="29" spans="1:10" s="11" customFormat="1" x14ac:dyDescent="0.35">
      <c r="A29" s="72" t="s">
        <v>345</v>
      </c>
      <c r="B29" s="91" t="s">
        <v>938</v>
      </c>
      <c r="C29" s="10"/>
      <c r="D29" s="10"/>
      <c r="E29" s="10"/>
      <c r="F29" s="10"/>
      <c r="G29" s="10"/>
      <c r="H29" s="71"/>
      <c r="I29" s="10"/>
      <c r="J29" s="10"/>
    </row>
    <row r="30" spans="1:10" s="11" customFormat="1" ht="43.5" x14ac:dyDescent="0.35">
      <c r="A30" s="66">
        <v>1</v>
      </c>
      <c r="B30" s="87" t="s">
        <v>1118</v>
      </c>
      <c r="C30" s="6"/>
      <c r="D30" s="6"/>
      <c r="E30" s="6"/>
      <c r="F30" s="6"/>
      <c r="G30" s="6"/>
      <c r="H30" s="4"/>
      <c r="I30" s="6"/>
      <c r="J30" s="6"/>
    </row>
    <row r="31" spans="1:10" s="11" customFormat="1" x14ac:dyDescent="0.35">
      <c r="A31" s="33"/>
      <c r="B31" s="213"/>
      <c r="C31" s="4"/>
      <c r="D31" s="4"/>
      <c r="E31" s="4"/>
      <c r="F31" s="4"/>
      <c r="G31" s="4"/>
      <c r="H31" s="4"/>
      <c r="I31" s="4"/>
      <c r="J31" s="4"/>
    </row>
    <row r="32" spans="1:10" s="11" customFormat="1" x14ac:dyDescent="0.35">
      <c r="A32" s="71"/>
      <c r="B32" s="215"/>
      <c r="C32" s="71"/>
      <c r="D32" s="71"/>
      <c r="E32" s="71"/>
      <c r="F32" s="71"/>
      <c r="G32" s="71"/>
      <c r="H32" s="71"/>
      <c r="I32" s="71"/>
      <c r="J32" s="71"/>
    </row>
    <row r="33" spans="1:10" s="11" customFormat="1" x14ac:dyDescent="0.35">
      <c r="A33" s="71"/>
      <c r="B33" s="215" t="s">
        <v>940</v>
      </c>
      <c r="C33" s="71"/>
      <c r="D33" s="71"/>
      <c r="E33" s="71"/>
      <c r="F33" s="71"/>
      <c r="G33" s="71"/>
      <c r="H33" s="71"/>
      <c r="I33" s="71"/>
      <c r="J33" s="71"/>
    </row>
    <row r="34" spans="1:10" s="11" customFormat="1" x14ac:dyDescent="0.35">
      <c r="A34" s="71"/>
      <c r="B34" s="215" t="s">
        <v>941</v>
      </c>
      <c r="C34" s="71"/>
      <c r="D34" s="71"/>
      <c r="E34" s="71"/>
      <c r="F34" s="71"/>
      <c r="G34" s="71"/>
      <c r="H34" s="71"/>
      <c r="I34" s="71"/>
      <c r="J34" s="71"/>
    </row>
    <row r="35" spans="1:10" x14ac:dyDescent="0.35">
      <c r="A35" s="236" t="s">
        <v>43</v>
      </c>
      <c r="B35" s="236"/>
      <c r="C35" s="236"/>
      <c r="D35" s="236"/>
      <c r="E35" s="236"/>
      <c r="F35" s="236"/>
      <c r="G35" s="236"/>
      <c r="H35" s="236"/>
      <c r="I35" s="236"/>
      <c r="J35" s="236"/>
    </row>
  </sheetData>
  <mergeCells count="1">
    <mergeCell ref="A35:J35"/>
  </mergeCells>
  <pageMargins left="0.39370078740157483" right="0.39370078740157483" top="0.39370078740157483" bottom="0.39370078740157483" header="0.39370078740157483" footer="0.39370078740157483"/>
  <pageSetup paperSize="9" scale="81" fitToHeight="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5600-8A45-43CB-B274-247F8B9E9FD7}">
  <sheetPr>
    <tabColor rgb="FF92D050"/>
    <pageSetUpPr fitToPage="1"/>
  </sheetPr>
  <dimension ref="A2:J60"/>
  <sheetViews>
    <sheetView showGridLines="0" topLeftCell="A39"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1144</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ht="29" x14ac:dyDescent="0.35">
      <c r="A6" s="79" t="s">
        <v>49</v>
      </c>
      <c r="B6" s="90" t="s">
        <v>1119</v>
      </c>
      <c r="D6" s="145" t="s">
        <v>277</v>
      </c>
      <c r="E6" s="93" t="s">
        <v>637</v>
      </c>
      <c r="F6" s="67"/>
      <c r="G6" s="67"/>
      <c r="H6" s="67"/>
      <c r="I6" s="68"/>
    </row>
    <row r="7" spans="1:10" x14ac:dyDescent="0.35">
      <c r="A7" s="79" t="s">
        <v>278</v>
      </c>
      <c r="B7" s="90" t="s">
        <v>624</v>
      </c>
      <c r="H7" s="1"/>
    </row>
    <row r="8" spans="1:10" x14ac:dyDescent="0.35">
      <c r="B8" s="1"/>
      <c r="H8" s="1"/>
    </row>
    <row r="9" spans="1:10" x14ac:dyDescent="0.35">
      <c r="A9" s="41" t="s">
        <v>416</v>
      </c>
      <c r="B9" s="94"/>
      <c r="D9" s="4"/>
      <c r="E9" s="4"/>
      <c r="F9" s="4"/>
      <c r="G9" s="4"/>
      <c r="I9" s="4"/>
    </row>
    <row r="11" spans="1:10" s="11" customFormat="1" x14ac:dyDescent="0.35">
      <c r="A11" s="72" t="s">
        <v>268</v>
      </c>
      <c r="B11" s="91" t="s">
        <v>708</v>
      </c>
      <c r="C11" s="10" t="s">
        <v>632</v>
      </c>
      <c r="D11" s="10" t="s">
        <v>323</v>
      </c>
      <c r="E11" s="10" t="s">
        <v>276</v>
      </c>
      <c r="F11" s="10" t="s">
        <v>635</v>
      </c>
      <c r="G11" s="10" t="s">
        <v>277</v>
      </c>
      <c r="H11" s="71"/>
      <c r="I11" s="10" t="s">
        <v>292</v>
      </c>
      <c r="J11" s="10" t="s">
        <v>411</v>
      </c>
    </row>
    <row r="12" spans="1:10" ht="29" x14ac:dyDescent="0.35">
      <c r="A12" s="69">
        <v>1</v>
      </c>
      <c r="B12" s="87" t="s">
        <v>1145</v>
      </c>
      <c r="C12" s="6"/>
      <c r="D12" s="6"/>
      <c r="E12" s="6"/>
      <c r="F12" s="6"/>
      <c r="G12" s="6"/>
      <c r="I12" s="65"/>
      <c r="J12" s="65"/>
    </row>
    <row r="13" spans="1:10" x14ac:dyDescent="0.35">
      <c r="A13" s="69" t="s">
        <v>44</v>
      </c>
      <c r="B13" s="87" t="s">
        <v>1146</v>
      </c>
      <c r="C13" s="6"/>
      <c r="D13" s="6"/>
      <c r="E13" s="6"/>
      <c r="F13" s="6"/>
      <c r="G13" s="6"/>
      <c r="I13" s="65"/>
      <c r="J13" s="65"/>
    </row>
    <row r="14" spans="1:10" x14ac:dyDescent="0.35">
      <c r="A14" s="69" t="s">
        <v>13</v>
      </c>
      <c r="B14" s="87" t="s">
        <v>1147</v>
      </c>
      <c r="C14" s="6"/>
      <c r="D14" s="6"/>
      <c r="E14" s="6"/>
      <c r="F14" s="6"/>
      <c r="G14" s="6"/>
      <c r="I14" s="65"/>
      <c r="J14" s="65"/>
    </row>
    <row r="15" spans="1:10" x14ac:dyDescent="0.35">
      <c r="A15" s="69" t="s">
        <v>14</v>
      </c>
      <c r="B15" s="87" t="s">
        <v>1148</v>
      </c>
      <c r="C15" s="6"/>
      <c r="D15" s="6"/>
      <c r="E15" s="6"/>
      <c r="F15" s="6"/>
      <c r="G15" s="6"/>
      <c r="I15" s="65"/>
      <c r="J15" s="65"/>
    </row>
    <row r="16" spans="1:10" ht="29" x14ac:dyDescent="0.35">
      <c r="A16" s="69" t="s">
        <v>25</v>
      </c>
      <c r="B16" s="87" t="s">
        <v>1149</v>
      </c>
      <c r="C16" s="6"/>
      <c r="D16" s="6"/>
      <c r="E16" s="6"/>
      <c r="F16" s="6"/>
      <c r="G16" s="6"/>
      <c r="I16" s="65"/>
      <c r="J16" s="65"/>
    </row>
    <row r="17" spans="1:10" ht="29" x14ac:dyDescent="0.35">
      <c r="A17" s="69" t="s">
        <v>27</v>
      </c>
      <c r="B17" s="87" t="s">
        <v>1150</v>
      </c>
      <c r="C17" s="6"/>
      <c r="D17" s="6"/>
      <c r="E17" s="6"/>
      <c r="F17" s="6"/>
      <c r="G17" s="6"/>
      <c r="I17" s="65"/>
      <c r="J17" s="65"/>
    </row>
    <row r="18" spans="1:10" s="11" customFormat="1" x14ac:dyDescent="0.35">
      <c r="A18" s="72" t="s">
        <v>269</v>
      </c>
      <c r="B18" s="91" t="s">
        <v>1151</v>
      </c>
      <c r="C18" s="10" t="s">
        <v>632</v>
      </c>
      <c r="D18" s="10" t="s">
        <v>323</v>
      </c>
      <c r="E18" s="10" t="s">
        <v>276</v>
      </c>
      <c r="F18" s="10" t="s">
        <v>635</v>
      </c>
      <c r="G18" s="10" t="s">
        <v>277</v>
      </c>
      <c r="H18" s="71"/>
      <c r="I18" s="10"/>
      <c r="J18" s="10"/>
    </row>
    <row r="19" spans="1:10" ht="29" x14ac:dyDescent="0.35">
      <c r="A19" s="69">
        <v>1</v>
      </c>
      <c r="B19" s="87" t="s">
        <v>1152</v>
      </c>
      <c r="C19" s="6"/>
      <c r="D19" s="6"/>
      <c r="E19" s="6"/>
      <c r="F19" s="6"/>
      <c r="G19" s="6"/>
      <c r="I19" s="6"/>
      <c r="J19" s="6"/>
    </row>
    <row r="20" spans="1:10" x14ac:dyDescent="0.35">
      <c r="A20" s="69" t="s">
        <v>44</v>
      </c>
      <c r="B20" s="87" t="s">
        <v>1153</v>
      </c>
      <c r="C20" s="6"/>
      <c r="D20" s="6"/>
      <c r="E20" s="6"/>
      <c r="F20" s="6"/>
      <c r="G20" s="6"/>
      <c r="I20" s="6"/>
      <c r="J20" s="6"/>
    </row>
    <row r="21" spans="1:10" x14ac:dyDescent="0.35">
      <c r="A21" s="69" t="s">
        <v>13</v>
      </c>
      <c r="B21" s="87" t="s">
        <v>1154</v>
      </c>
      <c r="C21" s="6"/>
      <c r="D21" s="6"/>
      <c r="E21" s="6"/>
      <c r="F21" s="6"/>
      <c r="G21" s="6"/>
      <c r="I21" s="6"/>
      <c r="J21" s="6"/>
    </row>
    <row r="22" spans="1:10" x14ac:dyDescent="0.35">
      <c r="A22" s="69" t="s">
        <v>14</v>
      </c>
      <c r="B22" s="87" t="s">
        <v>1155</v>
      </c>
      <c r="C22" s="6"/>
      <c r="D22" s="6"/>
      <c r="E22" s="6"/>
      <c r="F22" s="6"/>
      <c r="G22" s="6"/>
      <c r="I22" s="6"/>
      <c r="J22" s="6"/>
    </row>
    <row r="23" spans="1:10" x14ac:dyDescent="0.35">
      <c r="A23" s="69">
        <v>2</v>
      </c>
      <c r="B23" s="87" t="s">
        <v>1156</v>
      </c>
      <c r="C23" s="6"/>
      <c r="D23" s="6"/>
      <c r="E23" s="6"/>
      <c r="F23" s="6"/>
      <c r="G23" s="6"/>
      <c r="I23" s="6"/>
      <c r="J23" s="6"/>
    </row>
    <row r="24" spans="1:10" x14ac:dyDescent="0.35">
      <c r="A24" s="69">
        <v>3</v>
      </c>
      <c r="B24" s="87" t="s">
        <v>1157</v>
      </c>
      <c r="C24" s="6"/>
      <c r="D24" s="6"/>
      <c r="E24" s="6"/>
      <c r="F24" s="6"/>
      <c r="G24" s="6"/>
      <c r="I24" s="6"/>
      <c r="J24" s="6"/>
    </row>
    <row r="25" spans="1:10" s="11" customFormat="1" x14ac:dyDescent="0.35">
      <c r="A25" s="72" t="s">
        <v>323</v>
      </c>
      <c r="B25" s="91" t="s">
        <v>1158</v>
      </c>
      <c r="C25" s="10" t="s">
        <v>632</v>
      </c>
      <c r="D25" s="10" t="s">
        <v>323</v>
      </c>
      <c r="E25" s="10" t="s">
        <v>276</v>
      </c>
      <c r="F25" s="10" t="s">
        <v>635</v>
      </c>
      <c r="G25" s="10" t="s">
        <v>277</v>
      </c>
      <c r="H25" s="71"/>
      <c r="I25" s="10"/>
      <c r="J25" s="10"/>
    </row>
    <row r="26" spans="1:10" ht="29" x14ac:dyDescent="0.35">
      <c r="A26" s="69">
        <v>1</v>
      </c>
      <c r="B26" s="87" t="s">
        <v>1159</v>
      </c>
      <c r="C26" s="6"/>
      <c r="D26" s="6"/>
      <c r="E26" s="6"/>
      <c r="F26" s="6"/>
      <c r="G26" s="6"/>
      <c r="I26" s="6"/>
      <c r="J26" s="6"/>
    </row>
    <row r="27" spans="1:10" s="11" customFormat="1" x14ac:dyDescent="0.35">
      <c r="A27" s="72" t="s">
        <v>333</v>
      </c>
      <c r="B27" s="91" t="s">
        <v>1160</v>
      </c>
      <c r="C27" s="10" t="s">
        <v>632</v>
      </c>
      <c r="D27" s="10" t="s">
        <v>323</v>
      </c>
      <c r="E27" s="10" t="s">
        <v>276</v>
      </c>
      <c r="F27" s="10" t="s">
        <v>635</v>
      </c>
      <c r="G27" s="10" t="s">
        <v>277</v>
      </c>
      <c r="H27" s="71"/>
      <c r="I27" s="10"/>
      <c r="J27" s="10"/>
    </row>
    <row r="28" spans="1:10" ht="43.5" x14ac:dyDescent="0.35">
      <c r="A28" s="69">
        <v>1</v>
      </c>
      <c r="B28" s="87" t="s">
        <v>1161</v>
      </c>
      <c r="C28" s="6"/>
      <c r="D28" s="6"/>
      <c r="E28" s="6"/>
      <c r="F28" s="6"/>
      <c r="G28" s="6"/>
      <c r="I28" s="6"/>
      <c r="J28" s="6"/>
    </row>
    <row r="29" spans="1:10" s="11" customFormat="1" x14ac:dyDescent="0.35">
      <c r="A29" s="72" t="s">
        <v>344</v>
      </c>
      <c r="B29" s="91" t="s">
        <v>1162</v>
      </c>
      <c r="C29" s="10" t="s">
        <v>632</v>
      </c>
      <c r="D29" s="10" t="s">
        <v>323</v>
      </c>
      <c r="E29" s="10" t="s">
        <v>276</v>
      </c>
      <c r="F29" s="10" t="s">
        <v>635</v>
      </c>
      <c r="G29" s="10" t="s">
        <v>277</v>
      </c>
      <c r="H29" s="71"/>
      <c r="I29" s="10"/>
      <c r="J29" s="10"/>
    </row>
    <row r="30" spans="1:10" ht="43.5" x14ac:dyDescent="0.35">
      <c r="A30" s="69"/>
      <c r="B30" s="87" t="s">
        <v>1163</v>
      </c>
      <c r="C30" s="6"/>
      <c r="D30" s="6"/>
      <c r="E30" s="6"/>
      <c r="F30" s="6"/>
      <c r="G30" s="6"/>
      <c r="I30" s="6"/>
      <c r="J30" s="6"/>
    </row>
    <row r="31" spans="1:10" x14ac:dyDescent="0.35">
      <c r="A31" s="69" t="s">
        <v>44</v>
      </c>
      <c r="B31" s="87" t="s">
        <v>1164</v>
      </c>
      <c r="C31" s="6"/>
      <c r="D31" s="6"/>
      <c r="E31" s="6"/>
      <c r="F31" s="6"/>
      <c r="G31" s="6"/>
      <c r="I31" s="6"/>
      <c r="J31" s="6"/>
    </row>
    <row r="32" spans="1:10" x14ac:dyDescent="0.35">
      <c r="A32" s="69" t="s">
        <v>13</v>
      </c>
      <c r="B32" s="87" t="s">
        <v>1165</v>
      </c>
      <c r="C32" s="6"/>
      <c r="D32" s="6"/>
      <c r="E32" s="6"/>
      <c r="F32" s="6"/>
      <c r="G32" s="6"/>
      <c r="I32" s="6"/>
      <c r="J32" s="6"/>
    </row>
    <row r="33" spans="1:10" x14ac:dyDescent="0.35">
      <c r="A33" s="69" t="s">
        <v>14</v>
      </c>
      <c r="B33" s="87" t="s">
        <v>1166</v>
      </c>
      <c r="C33" s="6"/>
      <c r="D33" s="6"/>
      <c r="E33" s="6"/>
      <c r="F33" s="6"/>
      <c r="G33" s="6"/>
      <c r="I33" s="6"/>
      <c r="J33" s="6"/>
    </row>
    <row r="34" spans="1:10" ht="29" x14ac:dyDescent="0.35">
      <c r="A34" s="69" t="s">
        <v>25</v>
      </c>
      <c r="B34" s="87" t="s">
        <v>1167</v>
      </c>
      <c r="C34" s="6"/>
      <c r="D34" s="6"/>
      <c r="E34" s="6"/>
      <c r="F34" s="6"/>
      <c r="G34" s="6"/>
      <c r="I34" s="6"/>
      <c r="J34" s="6"/>
    </row>
    <row r="35" spans="1:10" x14ac:dyDescent="0.35">
      <c r="A35" s="69" t="s">
        <v>27</v>
      </c>
      <c r="B35" s="87" t="s">
        <v>1168</v>
      </c>
      <c r="C35" s="6"/>
      <c r="D35" s="6"/>
      <c r="E35" s="6"/>
      <c r="F35" s="6"/>
      <c r="G35" s="6"/>
      <c r="I35" s="6"/>
      <c r="J35" s="6"/>
    </row>
    <row r="36" spans="1:10" s="11" customFormat="1" x14ac:dyDescent="0.35">
      <c r="A36" s="72" t="s">
        <v>345</v>
      </c>
      <c r="B36" s="91" t="s">
        <v>1170</v>
      </c>
      <c r="C36" s="10" t="s">
        <v>632</v>
      </c>
      <c r="D36" s="10" t="s">
        <v>323</v>
      </c>
      <c r="E36" s="10" t="s">
        <v>276</v>
      </c>
      <c r="F36" s="10" t="s">
        <v>635</v>
      </c>
      <c r="G36" s="10" t="s">
        <v>277</v>
      </c>
      <c r="H36" s="71"/>
      <c r="I36" s="10"/>
      <c r="J36" s="10"/>
    </row>
    <row r="37" spans="1:10" ht="43.5" x14ac:dyDescent="0.35">
      <c r="A37" s="69" t="s">
        <v>44</v>
      </c>
      <c r="B37" s="87" t="s">
        <v>1171</v>
      </c>
      <c r="C37" s="6"/>
      <c r="D37" s="6"/>
      <c r="E37" s="6"/>
      <c r="F37" s="6"/>
      <c r="G37" s="6"/>
      <c r="I37" s="6"/>
      <c r="J37" s="6"/>
    </row>
    <row r="38" spans="1:10" s="11" customFormat="1" x14ac:dyDescent="0.35">
      <c r="A38" s="72" t="s">
        <v>361</v>
      </c>
      <c r="B38" s="91" t="s">
        <v>944</v>
      </c>
      <c r="C38" s="10" t="s">
        <v>632</v>
      </c>
      <c r="D38" s="10" t="s">
        <v>323</v>
      </c>
      <c r="E38" s="10" t="s">
        <v>276</v>
      </c>
      <c r="F38" s="10" t="s">
        <v>635</v>
      </c>
      <c r="G38" s="10" t="s">
        <v>277</v>
      </c>
      <c r="H38" s="71"/>
      <c r="I38" s="10"/>
      <c r="J38" s="10"/>
    </row>
    <row r="39" spans="1:10" ht="29" x14ac:dyDescent="0.35">
      <c r="A39" s="69"/>
      <c r="B39" s="87" t="s">
        <v>1174</v>
      </c>
      <c r="C39" s="6"/>
      <c r="D39" s="6"/>
      <c r="E39" s="6"/>
      <c r="F39" s="6"/>
      <c r="G39" s="6"/>
      <c r="I39" s="6"/>
      <c r="J39" s="6"/>
    </row>
    <row r="40" spans="1:10" s="11" customFormat="1" x14ac:dyDescent="0.35">
      <c r="A40" s="72" t="s">
        <v>365</v>
      </c>
      <c r="B40" s="91" t="s">
        <v>1172</v>
      </c>
      <c r="C40" s="10" t="s">
        <v>632</v>
      </c>
      <c r="D40" s="10" t="s">
        <v>323</v>
      </c>
      <c r="E40" s="10" t="s">
        <v>276</v>
      </c>
      <c r="F40" s="10" t="s">
        <v>635</v>
      </c>
      <c r="G40" s="10" t="s">
        <v>277</v>
      </c>
      <c r="H40" s="71"/>
      <c r="I40" s="10"/>
      <c r="J40" s="10"/>
    </row>
    <row r="41" spans="1:10" x14ac:dyDescent="0.35">
      <c r="A41" s="69" t="s">
        <v>44</v>
      </c>
      <c r="B41" s="87" t="s">
        <v>1173</v>
      </c>
      <c r="C41" s="6"/>
      <c r="D41" s="6"/>
      <c r="E41" s="6"/>
      <c r="F41" s="6"/>
      <c r="G41" s="6"/>
      <c r="I41" s="6"/>
      <c r="J41" s="6"/>
    </row>
    <row r="42" spans="1:10" s="11" customFormat="1" x14ac:dyDescent="0.35">
      <c r="A42" s="72" t="s">
        <v>377</v>
      </c>
      <c r="B42" s="91" t="s">
        <v>1175</v>
      </c>
      <c r="C42" s="10" t="s">
        <v>632</v>
      </c>
      <c r="D42" s="10" t="s">
        <v>323</v>
      </c>
      <c r="E42" s="10" t="s">
        <v>276</v>
      </c>
      <c r="F42" s="10" t="s">
        <v>635</v>
      </c>
      <c r="G42" s="10" t="s">
        <v>277</v>
      </c>
      <c r="H42" s="71"/>
      <c r="I42" s="10"/>
      <c r="J42" s="10"/>
    </row>
    <row r="43" spans="1:10" x14ac:dyDescent="0.35">
      <c r="A43" s="69" t="s">
        <v>44</v>
      </c>
      <c r="B43" s="87" t="s">
        <v>1176</v>
      </c>
      <c r="C43" s="6"/>
      <c r="D43" s="6"/>
      <c r="E43" s="6"/>
      <c r="F43" s="6"/>
      <c r="G43" s="6"/>
      <c r="I43" s="6"/>
      <c r="J43" s="6"/>
    </row>
    <row r="44" spans="1:10" x14ac:dyDescent="0.35">
      <c r="A44" s="69" t="s">
        <v>13</v>
      </c>
      <c r="B44" s="87" t="s">
        <v>1177</v>
      </c>
      <c r="C44" s="6"/>
      <c r="D44" s="6"/>
      <c r="E44" s="6"/>
      <c r="F44" s="6"/>
      <c r="G44" s="6"/>
      <c r="I44" s="6"/>
      <c r="J44" s="6"/>
    </row>
    <row r="45" spans="1:10" x14ac:dyDescent="0.35">
      <c r="A45" s="69" t="s">
        <v>14</v>
      </c>
      <c r="B45" s="87" t="s">
        <v>1178</v>
      </c>
      <c r="C45" s="6"/>
      <c r="D45" s="6"/>
      <c r="E45" s="6"/>
      <c r="F45" s="6"/>
      <c r="G45" s="6"/>
      <c r="I45" s="6"/>
      <c r="J45" s="6"/>
    </row>
    <row r="46" spans="1:10" x14ac:dyDescent="0.35">
      <c r="A46" s="69" t="s">
        <v>25</v>
      </c>
      <c r="B46" s="87" t="s">
        <v>1179</v>
      </c>
      <c r="C46" s="6"/>
      <c r="D46" s="6"/>
      <c r="E46" s="6"/>
      <c r="F46" s="6"/>
      <c r="G46" s="6"/>
      <c r="I46" s="6"/>
      <c r="J46" s="6"/>
    </row>
    <row r="47" spans="1:10" x14ac:dyDescent="0.35">
      <c r="A47" s="69" t="s">
        <v>27</v>
      </c>
      <c r="B47" s="87" t="s">
        <v>1180</v>
      </c>
      <c r="C47" s="6"/>
      <c r="D47" s="6"/>
      <c r="E47" s="6"/>
      <c r="F47" s="6"/>
      <c r="G47" s="6"/>
      <c r="I47" s="6"/>
      <c r="J47" s="6"/>
    </row>
    <row r="48" spans="1:10" x14ac:dyDescent="0.35">
      <c r="A48" s="69" t="s">
        <v>29</v>
      </c>
      <c r="B48" s="87" t="s">
        <v>1181</v>
      </c>
      <c r="C48" s="6"/>
      <c r="D48" s="6"/>
      <c r="E48" s="6"/>
      <c r="F48" s="6"/>
      <c r="G48" s="6"/>
      <c r="I48" s="6"/>
      <c r="J48" s="6"/>
    </row>
    <row r="49" spans="1:10" x14ac:dyDescent="0.35">
      <c r="A49" s="69" t="s">
        <v>31</v>
      </c>
      <c r="B49" s="87" t="s">
        <v>1182</v>
      </c>
      <c r="C49" s="6"/>
      <c r="D49" s="6"/>
      <c r="E49" s="6"/>
      <c r="F49" s="6"/>
      <c r="G49" s="6"/>
      <c r="I49" s="6"/>
      <c r="J49" s="6"/>
    </row>
    <row r="50" spans="1:10" x14ac:dyDescent="0.35">
      <c r="A50" s="69" t="s">
        <v>33</v>
      </c>
      <c r="B50" s="87" t="s">
        <v>1183</v>
      </c>
      <c r="C50" s="6"/>
      <c r="D50" s="6"/>
      <c r="E50" s="6"/>
      <c r="F50" s="6"/>
      <c r="G50" s="6"/>
      <c r="I50" s="6"/>
      <c r="J50" s="6"/>
    </row>
    <row r="51" spans="1:10" x14ac:dyDescent="0.35">
      <c r="A51" s="69" t="s">
        <v>51</v>
      </c>
      <c r="B51" s="87" t="s">
        <v>1184</v>
      </c>
      <c r="C51" s="6"/>
      <c r="D51" s="6"/>
      <c r="E51" s="6"/>
      <c r="F51" s="6"/>
      <c r="G51" s="6"/>
      <c r="I51" s="6"/>
      <c r="J51" s="6"/>
    </row>
    <row r="52" spans="1:10" s="11" customFormat="1" x14ac:dyDescent="0.35">
      <c r="A52" s="72" t="s">
        <v>377</v>
      </c>
      <c r="B52" s="91" t="s">
        <v>938</v>
      </c>
      <c r="C52" s="10"/>
      <c r="D52" s="10"/>
      <c r="E52" s="10"/>
      <c r="F52" s="10"/>
      <c r="G52" s="10"/>
      <c r="H52" s="71"/>
      <c r="I52" s="10"/>
      <c r="J52" s="10"/>
    </row>
    <row r="53" spans="1:10" s="11" customFormat="1" ht="43.5" x14ac:dyDescent="0.35">
      <c r="A53" s="66">
        <v>1</v>
      </c>
      <c r="B53" s="87" t="s">
        <v>1118</v>
      </c>
      <c r="C53" s="6"/>
      <c r="D53" s="6"/>
      <c r="E53" s="6"/>
      <c r="F53" s="6"/>
      <c r="G53" s="6"/>
      <c r="H53" s="4"/>
      <c r="I53" s="6"/>
      <c r="J53" s="6"/>
    </row>
    <row r="54" spans="1:10" s="11" customFormat="1" x14ac:dyDescent="0.35">
      <c r="A54" s="33"/>
      <c r="B54" s="213"/>
      <c r="C54" s="4"/>
      <c r="D54" s="4"/>
      <c r="E54" s="4"/>
      <c r="F54" s="4"/>
      <c r="G54" s="4"/>
      <c r="H54" s="4"/>
      <c r="I54" s="4"/>
      <c r="J54" s="4"/>
    </row>
    <row r="55" spans="1:10" s="11" customFormat="1" x14ac:dyDescent="0.35">
      <c r="A55" s="33"/>
      <c r="B55" s="213"/>
      <c r="C55" s="4"/>
      <c r="D55" s="4"/>
      <c r="E55" s="4"/>
      <c r="F55" s="4"/>
      <c r="G55" s="4"/>
      <c r="H55" s="4"/>
      <c r="I55" s="4"/>
      <c r="J55" s="4"/>
    </row>
    <row r="56" spans="1:10" s="11" customFormat="1" x14ac:dyDescent="0.35">
      <c r="A56" s="33"/>
      <c r="B56" s="213"/>
      <c r="C56" s="4"/>
      <c r="D56" s="4"/>
      <c r="E56" s="4"/>
      <c r="F56" s="4"/>
      <c r="G56" s="4"/>
      <c r="H56" s="4"/>
      <c r="I56" s="4"/>
      <c r="J56" s="4"/>
    </row>
    <row r="57" spans="1:10" s="11" customFormat="1" x14ac:dyDescent="0.35">
      <c r="A57" s="71"/>
      <c r="B57" s="215"/>
      <c r="C57" s="71"/>
      <c r="D57" s="71"/>
      <c r="E57" s="71"/>
      <c r="F57" s="71"/>
      <c r="G57" s="71"/>
      <c r="H57" s="71"/>
      <c r="I57" s="71"/>
      <c r="J57" s="71"/>
    </row>
    <row r="58" spans="1:10" s="11" customFormat="1" x14ac:dyDescent="0.35">
      <c r="A58" s="71"/>
      <c r="B58" s="215" t="s">
        <v>940</v>
      </c>
      <c r="C58" s="71"/>
      <c r="D58" s="71"/>
      <c r="E58" s="71"/>
      <c r="F58" s="71"/>
      <c r="G58" s="71"/>
      <c r="H58" s="71"/>
      <c r="I58" s="71"/>
      <c r="J58" s="71"/>
    </row>
    <row r="59" spans="1:10" s="11" customFormat="1" x14ac:dyDescent="0.35">
      <c r="A59" s="71"/>
      <c r="B59" s="215" t="s">
        <v>941</v>
      </c>
      <c r="C59" s="71"/>
      <c r="D59" s="71"/>
      <c r="E59" s="71"/>
      <c r="F59" s="71"/>
      <c r="G59" s="71"/>
      <c r="H59" s="71"/>
      <c r="I59" s="71"/>
      <c r="J59" s="71"/>
    </row>
    <row r="60" spans="1:10" x14ac:dyDescent="0.35">
      <c r="A60" s="236" t="s">
        <v>43</v>
      </c>
      <c r="B60" s="236"/>
      <c r="C60" s="236"/>
      <c r="D60" s="236"/>
      <c r="E60" s="236"/>
      <c r="F60" s="236"/>
      <c r="G60" s="236"/>
      <c r="H60" s="236"/>
      <c r="I60" s="236"/>
      <c r="J60" s="236"/>
    </row>
  </sheetData>
  <mergeCells count="1">
    <mergeCell ref="A60:J60"/>
  </mergeCells>
  <pageMargins left="0.39370078740157483" right="0.39370078740157483" top="0.39370078740157483" bottom="0.39370078740157483" header="0.39370078740157483" footer="0.39370078740157483"/>
  <pageSetup paperSize="9" scale="81"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30A7A-0159-40DC-B1BC-A132CA7D5E3F}">
  <sheetPr>
    <tabColor rgb="FF0070C0"/>
    <pageSetUpPr fitToPage="1"/>
  </sheetPr>
  <dimension ref="A1:D69"/>
  <sheetViews>
    <sheetView showGridLines="0" workbookViewId="0">
      <selection activeCell="H61" sqref="H61"/>
    </sheetView>
  </sheetViews>
  <sheetFormatPr defaultColWidth="9.1796875" defaultRowHeight="14.5" x14ac:dyDescent="0.35"/>
  <cols>
    <col min="1" max="1" width="13.7265625" style="1" customWidth="1"/>
    <col min="2" max="2" width="86.453125" style="1" customWidth="1"/>
    <col min="3" max="3" width="1.26953125" style="1" customWidth="1"/>
    <col min="4" max="4" width="9.453125" style="1" bestFit="1" customWidth="1"/>
    <col min="5" max="16384" width="9.1796875" style="1"/>
  </cols>
  <sheetData>
    <row r="1" spans="1:4" ht="4" customHeight="1" x14ac:dyDescent="0.35"/>
    <row r="2" spans="1:4" x14ac:dyDescent="0.35">
      <c r="A2" s="35" t="s">
        <v>0</v>
      </c>
      <c r="B2" s="17"/>
      <c r="C2" s="17"/>
      <c r="D2" s="18"/>
    </row>
    <row r="3" spans="1:4" x14ac:dyDescent="0.35">
      <c r="A3" s="36" t="s">
        <v>2</v>
      </c>
      <c r="B3" s="19"/>
      <c r="C3" s="19"/>
      <c r="D3" s="20"/>
    </row>
    <row r="4" spans="1:4" x14ac:dyDescent="0.35">
      <c r="A4" s="36" t="s">
        <v>1</v>
      </c>
      <c r="B4" s="19" t="s">
        <v>60</v>
      </c>
      <c r="C4" s="19"/>
      <c r="D4" s="20"/>
    </row>
    <row r="5" spans="1:4" x14ac:dyDescent="0.35">
      <c r="A5" s="36" t="s">
        <v>3</v>
      </c>
      <c r="B5" s="21">
        <v>43191</v>
      </c>
      <c r="C5" s="19"/>
      <c r="D5" s="20"/>
    </row>
    <row r="6" spans="1:4" x14ac:dyDescent="0.35">
      <c r="A6" s="36" t="s">
        <v>4</v>
      </c>
      <c r="B6" s="21" t="s">
        <v>61</v>
      </c>
      <c r="C6" s="19"/>
      <c r="D6" s="20"/>
    </row>
    <row r="7" spans="1:4" x14ac:dyDescent="0.35">
      <c r="A7" s="37" t="s">
        <v>49</v>
      </c>
      <c r="B7" s="27" t="s">
        <v>50</v>
      </c>
      <c r="C7" s="28"/>
      <c r="D7" s="29"/>
    </row>
    <row r="8" spans="1:4" ht="72.5" x14ac:dyDescent="0.35">
      <c r="A8" s="38" t="s">
        <v>6</v>
      </c>
      <c r="B8" s="22" t="s">
        <v>99</v>
      </c>
      <c r="C8" s="23"/>
      <c r="D8" s="24"/>
    </row>
    <row r="9" spans="1:4" ht="4" customHeight="1" x14ac:dyDescent="0.35"/>
    <row r="10" spans="1:4" x14ac:dyDescent="0.35">
      <c r="A10" s="2" t="s">
        <v>45</v>
      </c>
      <c r="B10" s="2" t="s">
        <v>41</v>
      </c>
      <c r="D10" s="2" t="s">
        <v>42</v>
      </c>
    </row>
    <row r="11" spans="1:4" ht="8.15" customHeight="1" x14ac:dyDescent="0.35">
      <c r="A11" s="3"/>
      <c r="B11" s="4"/>
      <c r="D11" s="5"/>
    </row>
    <row r="12" spans="1:4" s="11" customFormat="1" x14ac:dyDescent="0.35">
      <c r="A12" s="10">
        <v>1</v>
      </c>
      <c r="B12" s="12" t="s">
        <v>7</v>
      </c>
      <c r="D12" s="10"/>
    </row>
    <row r="13" spans="1:4" ht="8.15" customHeight="1" x14ac:dyDescent="0.35">
      <c r="A13" s="6"/>
      <c r="B13" s="6"/>
      <c r="D13" s="6"/>
    </row>
    <row r="14" spans="1:4" x14ac:dyDescent="0.35">
      <c r="A14" s="13" t="s">
        <v>44</v>
      </c>
      <c r="B14" s="6" t="s">
        <v>12</v>
      </c>
      <c r="D14" s="6"/>
    </row>
    <row r="15" spans="1:4" ht="29" x14ac:dyDescent="0.35">
      <c r="A15" s="13" t="s">
        <v>13</v>
      </c>
      <c r="B15" s="25" t="s">
        <v>54</v>
      </c>
      <c r="D15" s="6"/>
    </row>
    <row r="16" spans="1:4" x14ac:dyDescent="0.35">
      <c r="A16" s="13" t="s">
        <v>14</v>
      </c>
      <c r="B16" s="6" t="s">
        <v>53</v>
      </c>
      <c r="D16" s="6"/>
    </row>
    <row r="17" spans="1:4" ht="8.15" customHeight="1" x14ac:dyDescent="0.35">
      <c r="A17" s="6"/>
      <c r="B17" s="6"/>
      <c r="D17" s="6"/>
    </row>
    <row r="18" spans="1:4" s="11" customFormat="1" x14ac:dyDescent="0.35">
      <c r="A18" s="10">
        <v>2</v>
      </c>
      <c r="B18" s="12" t="s">
        <v>9</v>
      </c>
      <c r="D18" s="10"/>
    </row>
    <row r="19" spans="1:4" ht="8.15" customHeight="1" x14ac:dyDescent="0.35">
      <c r="A19" s="7"/>
      <c r="B19" s="6"/>
      <c r="D19" s="6"/>
    </row>
    <row r="20" spans="1:4" x14ac:dyDescent="0.35">
      <c r="A20" s="13" t="s">
        <v>44</v>
      </c>
      <c r="B20" s="6" t="s">
        <v>16</v>
      </c>
      <c r="D20" s="6"/>
    </row>
    <row r="21" spans="1:4" x14ac:dyDescent="0.35">
      <c r="A21" s="13" t="s">
        <v>13</v>
      </c>
      <c r="B21" s="6" t="s">
        <v>17</v>
      </c>
      <c r="D21" s="6"/>
    </row>
    <row r="22" spans="1:4" x14ac:dyDescent="0.35">
      <c r="A22" s="13" t="s">
        <v>14</v>
      </c>
      <c r="B22" s="6" t="s">
        <v>18</v>
      </c>
      <c r="D22" s="6"/>
    </row>
    <row r="23" spans="1:4" ht="8.15" customHeight="1" x14ac:dyDescent="0.35">
      <c r="A23" s="6"/>
      <c r="B23" s="6"/>
      <c r="D23" s="6"/>
    </row>
    <row r="24" spans="1:4" s="11" customFormat="1" x14ac:dyDescent="0.35">
      <c r="A24" s="10">
        <v>3</v>
      </c>
      <c r="B24" s="12" t="s">
        <v>65</v>
      </c>
      <c r="D24" s="10"/>
    </row>
    <row r="25" spans="1:4" ht="8.15" customHeight="1" x14ac:dyDescent="0.35">
      <c r="A25" s="6"/>
      <c r="B25" s="6"/>
      <c r="D25" s="6"/>
    </row>
    <row r="26" spans="1:4" x14ac:dyDescent="0.35">
      <c r="A26" s="13" t="s">
        <v>44</v>
      </c>
      <c r="B26" s="6" t="s">
        <v>19</v>
      </c>
      <c r="D26" s="6"/>
    </row>
    <row r="27" spans="1:4" x14ac:dyDescent="0.35">
      <c r="A27" s="13" t="s">
        <v>13</v>
      </c>
      <c r="B27" s="6" t="s">
        <v>20</v>
      </c>
      <c r="D27" s="6"/>
    </row>
    <row r="28" spans="1:4" x14ac:dyDescent="0.35">
      <c r="A28" s="13" t="s">
        <v>14</v>
      </c>
      <c r="B28" s="6" t="s">
        <v>62</v>
      </c>
      <c r="D28" s="6"/>
    </row>
    <row r="29" spans="1:4" x14ac:dyDescent="0.35">
      <c r="A29" s="13" t="s">
        <v>25</v>
      </c>
      <c r="B29" s="6" t="s">
        <v>66</v>
      </c>
      <c r="D29" s="6"/>
    </row>
    <row r="30" spans="1:4" x14ac:dyDescent="0.35">
      <c r="A30" s="13" t="s">
        <v>27</v>
      </c>
      <c r="B30" s="6" t="s">
        <v>67</v>
      </c>
      <c r="D30" s="6"/>
    </row>
    <row r="31" spans="1:4" ht="8.15" customHeight="1" x14ac:dyDescent="0.35">
      <c r="A31" s="6"/>
      <c r="B31" s="6"/>
      <c r="D31" s="6"/>
    </row>
    <row r="32" spans="1:4" s="11" customFormat="1" x14ac:dyDescent="0.35">
      <c r="A32" s="10">
        <v>4</v>
      </c>
      <c r="B32" s="12" t="s">
        <v>10</v>
      </c>
      <c r="D32" s="10"/>
    </row>
    <row r="33" spans="1:4" ht="8.15" customHeight="1" x14ac:dyDescent="0.35">
      <c r="A33" s="6"/>
      <c r="B33" s="6"/>
      <c r="D33" s="6"/>
    </row>
    <row r="34" spans="1:4" x14ac:dyDescent="0.35">
      <c r="A34" s="13" t="s">
        <v>44</v>
      </c>
      <c r="B34" s="6" t="s">
        <v>22</v>
      </c>
      <c r="D34" s="6"/>
    </row>
    <row r="35" spans="1:4" x14ac:dyDescent="0.35">
      <c r="A35" s="13" t="s">
        <v>13</v>
      </c>
      <c r="B35" s="6" t="s">
        <v>23</v>
      </c>
      <c r="D35" s="6"/>
    </row>
    <row r="36" spans="1:4" x14ac:dyDescent="0.35">
      <c r="A36" s="13" t="s">
        <v>14</v>
      </c>
      <c r="B36" s="6" t="s">
        <v>24</v>
      </c>
      <c r="D36" s="6"/>
    </row>
    <row r="37" spans="1:4" x14ac:dyDescent="0.35">
      <c r="A37" s="13" t="s">
        <v>25</v>
      </c>
      <c r="B37" s="6" t="s">
        <v>26</v>
      </c>
      <c r="D37" s="6"/>
    </row>
    <row r="38" spans="1:4" x14ac:dyDescent="0.35">
      <c r="A38" s="13" t="s">
        <v>27</v>
      </c>
      <c r="B38" s="6" t="s">
        <v>28</v>
      </c>
      <c r="D38" s="6"/>
    </row>
    <row r="39" spans="1:4" x14ac:dyDescent="0.35">
      <c r="A39" s="13" t="s">
        <v>29</v>
      </c>
      <c r="B39" s="6" t="s">
        <v>30</v>
      </c>
      <c r="D39" s="6"/>
    </row>
    <row r="40" spans="1:4" x14ac:dyDescent="0.35">
      <c r="A40" s="13" t="s">
        <v>31</v>
      </c>
      <c r="B40" s="6" t="s">
        <v>32</v>
      </c>
      <c r="D40" s="6"/>
    </row>
    <row r="41" spans="1:4" x14ac:dyDescent="0.35">
      <c r="A41" s="13" t="s">
        <v>33</v>
      </c>
      <c r="B41" s="6" t="s">
        <v>34</v>
      </c>
      <c r="D41" s="6"/>
    </row>
    <row r="42" spans="1:4" x14ac:dyDescent="0.35">
      <c r="A42" s="13" t="s">
        <v>51</v>
      </c>
      <c r="B42" s="6" t="s">
        <v>52</v>
      </c>
      <c r="D42" s="6"/>
    </row>
    <row r="43" spans="1:4" x14ac:dyDescent="0.35">
      <c r="A43" s="13" t="s">
        <v>63</v>
      </c>
      <c r="B43" s="6" t="s">
        <v>70</v>
      </c>
      <c r="D43" s="6"/>
    </row>
    <row r="44" spans="1:4" x14ac:dyDescent="0.35">
      <c r="A44" s="13" t="s">
        <v>69</v>
      </c>
      <c r="B44" s="6" t="s">
        <v>64</v>
      </c>
      <c r="D44" s="6"/>
    </row>
    <row r="45" spans="1:4" ht="8.15" customHeight="1" x14ac:dyDescent="0.35">
      <c r="A45" s="6"/>
      <c r="B45" s="6"/>
      <c r="D45" s="6"/>
    </row>
    <row r="46" spans="1:4" s="11" customFormat="1" x14ac:dyDescent="0.35">
      <c r="A46" s="10">
        <v>5</v>
      </c>
      <c r="B46" s="12" t="s">
        <v>35</v>
      </c>
      <c r="D46" s="10"/>
    </row>
    <row r="47" spans="1:4" ht="8.15" customHeight="1" x14ac:dyDescent="0.35">
      <c r="A47" s="7"/>
      <c r="B47" s="6"/>
      <c r="D47" s="6"/>
    </row>
    <row r="48" spans="1:4" x14ac:dyDescent="0.35">
      <c r="A48" s="13" t="s">
        <v>44</v>
      </c>
      <c r="B48" s="6" t="s">
        <v>36</v>
      </c>
      <c r="D48" s="6"/>
    </row>
    <row r="49" spans="1:4" ht="8.15" customHeight="1" x14ac:dyDescent="0.35">
      <c r="A49" s="6"/>
      <c r="B49" s="6"/>
      <c r="D49" s="6"/>
    </row>
    <row r="50" spans="1:4" s="11" customFormat="1" x14ac:dyDescent="0.35">
      <c r="A50" s="10">
        <v>6</v>
      </c>
      <c r="B50" s="12" t="s">
        <v>11</v>
      </c>
      <c r="D50" s="10"/>
    </row>
    <row r="51" spans="1:4" ht="8.15" customHeight="1" x14ac:dyDescent="0.35">
      <c r="A51" s="6"/>
      <c r="B51" s="6"/>
      <c r="D51" s="6"/>
    </row>
    <row r="52" spans="1:4" x14ac:dyDescent="0.35">
      <c r="A52" s="13" t="s">
        <v>44</v>
      </c>
      <c r="B52" s="6" t="s">
        <v>37</v>
      </c>
      <c r="D52" s="6"/>
    </row>
    <row r="53" spans="1:4" x14ac:dyDescent="0.35">
      <c r="A53" s="13" t="s">
        <v>13</v>
      </c>
      <c r="B53" s="6" t="s">
        <v>38</v>
      </c>
      <c r="D53" s="6"/>
    </row>
    <row r="54" spans="1:4" ht="8.15" customHeight="1" x14ac:dyDescent="0.35">
      <c r="A54" s="6"/>
      <c r="B54" s="6"/>
      <c r="D54" s="6"/>
    </row>
    <row r="55" spans="1:4" s="11" customFormat="1" x14ac:dyDescent="0.35">
      <c r="A55" s="10">
        <v>7</v>
      </c>
      <c r="B55" s="12" t="s">
        <v>15</v>
      </c>
      <c r="D55" s="10"/>
    </row>
    <row r="56" spans="1:4" ht="8.15" customHeight="1" x14ac:dyDescent="0.35">
      <c r="A56" s="6"/>
      <c r="B56" s="6"/>
      <c r="D56" s="6"/>
    </row>
    <row r="57" spans="1:4" x14ac:dyDescent="0.35">
      <c r="A57" s="13" t="s">
        <v>44</v>
      </c>
      <c r="B57" s="6" t="s">
        <v>39</v>
      </c>
      <c r="D57" s="6"/>
    </row>
    <row r="58" spans="1:4" x14ac:dyDescent="0.35">
      <c r="A58" s="13" t="s">
        <v>13</v>
      </c>
      <c r="B58" s="6" t="s">
        <v>40</v>
      </c>
      <c r="D58" s="6"/>
    </row>
    <row r="59" spans="1:4" ht="8.15" customHeight="1" x14ac:dyDescent="0.35">
      <c r="A59" s="7"/>
      <c r="B59" s="6"/>
      <c r="D59" s="6"/>
    </row>
    <row r="60" spans="1:4" s="11" customFormat="1" x14ac:dyDescent="0.35">
      <c r="A60" s="10">
        <v>8</v>
      </c>
      <c r="B60" s="12" t="s">
        <v>47</v>
      </c>
      <c r="D60" s="10"/>
    </row>
    <row r="61" spans="1:4" ht="8.15" customHeight="1" x14ac:dyDescent="0.35">
      <c r="A61" s="7"/>
      <c r="B61" s="6"/>
      <c r="D61" s="6"/>
    </row>
    <row r="62" spans="1:4" ht="29" x14ac:dyDescent="0.35">
      <c r="A62" s="13" t="s">
        <v>44</v>
      </c>
      <c r="B62" s="25" t="s">
        <v>48</v>
      </c>
      <c r="D62" s="6"/>
    </row>
    <row r="63" spans="1:4" s="4" customFormat="1" ht="8.15" customHeight="1" x14ac:dyDescent="0.35"/>
    <row r="64" spans="1:4" s="4" customFormat="1" ht="15" customHeight="1" x14ac:dyDescent="0.35">
      <c r="A64" s="34" t="s">
        <v>68</v>
      </c>
      <c r="B64" s="33"/>
      <c r="C64" s="33"/>
      <c r="D64" s="33"/>
    </row>
    <row r="65" spans="1:4" s="4" customFormat="1" ht="8.15" customHeight="1" x14ac:dyDescent="0.35"/>
    <row r="66" spans="1:4" s="4" customFormat="1" x14ac:dyDescent="0.35">
      <c r="B66" s="1" t="s">
        <v>55</v>
      </c>
    </row>
    <row r="67" spans="1:4" x14ac:dyDescent="0.35">
      <c r="B67" s="1" t="s">
        <v>56</v>
      </c>
    </row>
    <row r="68" spans="1:4" ht="8.15" customHeight="1" x14ac:dyDescent="0.35">
      <c r="A68" s="8"/>
      <c r="B68" s="8"/>
      <c r="C68" s="8"/>
      <c r="D68" s="8"/>
    </row>
    <row r="69" spans="1:4" x14ac:dyDescent="0.35">
      <c r="B69" s="9" t="s">
        <v>43</v>
      </c>
    </row>
  </sheetData>
  <pageMargins left="0.39370078740157483" right="0.39370078740157483" top="0.39370078740157483" bottom="0.39370078740157483" header="0.39370078740157483" footer="0.39370078740157483"/>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CD80-4153-47E0-8C1C-32E5CD8A1622}">
  <sheetPr>
    <tabColor rgb="FF92D050"/>
    <pageSetUpPr fitToPage="1"/>
  </sheetPr>
  <dimension ref="A2:J67"/>
  <sheetViews>
    <sheetView showGridLines="0" topLeftCell="A5" zoomScaleNormal="100" workbookViewId="0">
      <selection activeCell="H61" sqref="H61"/>
    </sheetView>
  </sheetViews>
  <sheetFormatPr defaultColWidth="9.1796875" defaultRowHeight="14.5" x14ac:dyDescent="0.35"/>
  <cols>
    <col min="1" max="1" width="12.81640625" style="1" bestFit="1" customWidth="1"/>
    <col min="2" max="2" width="53" style="89" customWidth="1"/>
    <col min="3" max="3" width="5" style="1" customWidth="1"/>
    <col min="4" max="4" width="5.26953125" style="1" bestFit="1" customWidth="1"/>
    <col min="5" max="7" width="4.7265625" style="1" customWidth="1"/>
    <col min="8" max="8" width="1.7265625" style="4" customWidth="1"/>
    <col min="9" max="9" width="8.7265625" style="1" customWidth="1"/>
    <col min="10" max="10" width="15.7265625" style="1" customWidth="1"/>
    <col min="11" max="16384" width="9.1796875" style="1"/>
  </cols>
  <sheetData>
    <row r="2" spans="1:10" x14ac:dyDescent="0.35">
      <c r="A2" s="79" t="s">
        <v>279</v>
      </c>
      <c r="B2" s="90"/>
      <c r="D2" s="144" t="s">
        <v>632</v>
      </c>
      <c r="E2" s="93" t="s">
        <v>633</v>
      </c>
      <c r="F2" s="67"/>
      <c r="G2" s="67"/>
      <c r="H2" s="67"/>
      <c r="I2" s="68"/>
    </row>
    <row r="3" spans="1:10" x14ac:dyDescent="0.35">
      <c r="A3" s="79" t="s">
        <v>205</v>
      </c>
      <c r="B3" s="90" t="s">
        <v>1047</v>
      </c>
      <c r="D3" s="144" t="s">
        <v>323</v>
      </c>
      <c r="E3" s="93" t="s">
        <v>634</v>
      </c>
      <c r="F3" s="67"/>
      <c r="G3" s="67"/>
      <c r="H3" s="67"/>
      <c r="I3" s="68"/>
    </row>
    <row r="4" spans="1:10" x14ac:dyDescent="0.35">
      <c r="A4" s="79" t="s">
        <v>347</v>
      </c>
      <c r="B4" s="90"/>
      <c r="D4" s="144" t="s">
        <v>276</v>
      </c>
      <c r="E4" s="93" t="s">
        <v>349</v>
      </c>
      <c r="F4" s="67"/>
      <c r="G4" s="67"/>
      <c r="H4" s="67"/>
      <c r="I4" s="68"/>
    </row>
    <row r="5" spans="1:10" x14ac:dyDescent="0.35">
      <c r="A5" s="79" t="s">
        <v>348</v>
      </c>
      <c r="B5" s="90"/>
      <c r="D5" s="144" t="s">
        <v>635</v>
      </c>
      <c r="E5" s="93" t="s">
        <v>636</v>
      </c>
      <c r="F5" s="67"/>
      <c r="G5" s="67"/>
      <c r="H5" s="67"/>
      <c r="I5" s="68"/>
    </row>
    <row r="6" spans="1:10" x14ac:dyDescent="0.35">
      <c r="A6" s="79" t="s">
        <v>49</v>
      </c>
      <c r="B6" s="90" t="s">
        <v>1191</v>
      </c>
      <c r="D6" s="145" t="s">
        <v>277</v>
      </c>
      <c r="E6" s="93" t="s">
        <v>637</v>
      </c>
      <c r="F6" s="67"/>
      <c r="G6" s="67"/>
      <c r="H6" s="67"/>
      <c r="I6" s="68"/>
    </row>
    <row r="7" spans="1:10" x14ac:dyDescent="0.35">
      <c r="A7" s="79" t="s">
        <v>278</v>
      </c>
      <c r="B7" s="90" t="s">
        <v>624</v>
      </c>
      <c r="H7" s="1"/>
    </row>
    <row r="8" spans="1:10" x14ac:dyDescent="0.35">
      <c r="B8" s="1"/>
      <c r="H8" s="1"/>
    </row>
    <row r="9" spans="1:10" x14ac:dyDescent="0.35">
      <c r="A9" s="41" t="s">
        <v>416</v>
      </c>
      <c r="B9" s="94"/>
      <c r="D9" s="4"/>
      <c r="E9" s="4"/>
      <c r="F9" s="4"/>
      <c r="G9" s="4"/>
      <c r="I9" s="4"/>
    </row>
    <row r="10" spans="1:10" x14ac:dyDescent="0.35">
      <c r="A10" s="11" t="s">
        <v>1241</v>
      </c>
    </row>
    <row r="11" spans="1:10" s="11" customFormat="1" x14ac:dyDescent="0.35">
      <c r="A11" s="72" t="s">
        <v>268</v>
      </c>
      <c r="B11" s="91" t="s">
        <v>1192</v>
      </c>
      <c r="C11" s="10" t="s">
        <v>632</v>
      </c>
      <c r="D11" s="10" t="s">
        <v>323</v>
      </c>
      <c r="E11" s="10" t="s">
        <v>276</v>
      </c>
      <c r="F11" s="10" t="s">
        <v>635</v>
      </c>
      <c r="G11" s="10" t="s">
        <v>277</v>
      </c>
      <c r="H11" s="4"/>
      <c r="I11" s="10" t="s">
        <v>292</v>
      </c>
      <c r="J11" s="10" t="s">
        <v>411</v>
      </c>
    </row>
    <row r="12" spans="1:10" ht="29" x14ac:dyDescent="0.35">
      <c r="A12" s="69">
        <v>1</v>
      </c>
      <c r="B12" s="87" t="s">
        <v>1193</v>
      </c>
      <c r="C12" s="6"/>
      <c r="D12" s="6"/>
      <c r="E12" s="6"/>
      <c r="F12" s="6"/>
      <c r="G12" s="6"/>
      <c r="I12" s="65"/>
      <c r="J12" s="65"/>
    </row>
    <row r="13" spans="1:10" x14ac:dyDescent="0.35">
      <c r="A13" s="69">
        <v>2</v>
      </c>
      <c r="B13" s="87" t="s">
        <v>1194</v>
      </c>
      <c r="C13" s="6"/>
      <c r="D13" s="6"/>
      <c r="E13" s="6"/>
      <c r="F13" s="6"/>
      <c r="G13" s="6"/>
      <c r="I13" s="65"/>
      <c r="J13" s="65"/>
    </row>
    <row r="14" spans="1:10" ht="29" x14ac:dyDescent="0.35">
      <c r="A14" s="69">
        <v>3</v>
      </c>
      <c r="B14" s="87" t="s">
        <v>1195</v>
      </c>
      <c r="C14" s="6"/>
      <c r="D14" s="6"/>
      <c r="E14" s="6"/>
      <c r="F14" s="6"/>
      <c r="G14" s="6"/>
      <c r="I14" s="65"/>
      <c r="J14" s="65"/>
    </row>
    <row r="15" spans="1:10" x14ac:dyDescent="0.35">
      <c r="A15" s="69">
        <v>4</v>
      </c>
      <c r="B15" s="87" t="s">
        <v>1196</v>
      </c>
      <c r="C15" s="6"/>
      <c r="D15" s="6"/>
      <c r="E15" s="6"/>
      <c r="F15" s="6"/>
      <c r="G15" s="6"/>
      <c r="I15" s="65"/>
      <c r="J15" s="65"/>
    </row>
    <row r="16" spans="1:10" s="11" customFormat="1" x14ac:dyDescent="0.35">
      <c r="A16" s="72" t="s">
        <v>269</v>
      </c>
      <c r="B16" s="91" t="s">
        <v>1197</v>
      </c>
      <c r="C16" s="10"/>
      <c r="D16" s="10"/>
      <c r="E16" s="10"/>
      <c r="F16" s="10"/>
      <c r="G16" s="10"/>
      <c r="H16" s="4"/>
      <c r="I16" s="10"/>
      <c r="J16" s="10"/>
    </row>
    <row r="17" spans="1:10" ht="29" x14ac:dyDescent="0.35">
      <c r="A17" s="69">
        <v>1</v>
      </c>
      <c r="B17" s="87" t="s">
        <v>1198</v>
      </c>
      <c r="C17" s="6"/>
      <c r="D17" s="6"/>
      <c r="E17" s="6"/>
      <c r="F17" s="6"/>
      <c r="G17" s="6"/>
      <c r="I17" s="6"/>
      <c r="J17" s="6"/>
    </row>
    <row r="18" spans="1:10" ht="29" x14ac:dyDescent="0.35">
      <c r="A18" s="69">
        <v>2</v>
      </c>
      <c r="B18" s="87" t="s">
        <v>1199</v>
      </c>
      <c r="C18" s="6"/>
      <c r="D18" s="6"/>
      <c r="E18" s="6"/>
      <c r="F18" s="6"/>
      <c r="G18" s="6"/>
      <c r="I18" s="6"/>
      <c r="J18" s="6"/>
    </row>
    <row r="19" spans="1:10" x14ac:dyDescent="0.35">
      <c r="A19" s="69">
        <v>3</v>
      </c>
      <c r="B19" s="87" t="s">
        <v>1200</v>
      </c>
      <c r="C19" s="6"/>
      <c r="D19" s="6"/>
      <c r="E19" s="6"/>
      <c r="F19" s="6"/>
      <c r="G19" s="6"/>
      <c r="I19" s="6"/>
      <c r="J19" s="6"/>
    </row>
    <row r="20" spans="1:10" x14ac:dyDescent="0.35">
      <c r="A20" s="69">
        <v>4</v>
      </c>
      <c r="B20" s="87" t="s">
        <v>1201</v>
      </c>
      <c r="C20" s="6"/>
      <c r="D20" s="6"/>
      <c r="E20" s="6"/>
      <c r="F20" s="6"/>
      <c r="G20" s="6"/>
      <c r="I20" s="6"/>
      <c r="J20" s="6"/>
    </row>
    <row r="21" spans="1:10" ht="29" x14ac:dyDescent="0.35">
      <c r="A21" s="69">
        <v>5</v>
      </c>
      <c r="B21" s="87" t="s">
        <v>1202</v>
      </c>
      <c r="C21" s="6"/>
      <c r="D21" s="6"/>
      <c r="E21" s="6"/>
      <c r="F21" s="6"/>
      <c r="G21" s="6"/>
      <c r="I21" s="6"/>
      <c r="J21" s="6"/>
    </row>
    <row r="22" spans="1:10" ht="29" x14ac:dyDescent="0.35">
      <c r="A22" s="69">
        <v>6</v>
      </c>
      <c r="B22" s="87" t="s">
        <v>1203</v>
      </c>
      <c r="C22" s="6"/>
      <c r="D22" s="6"/>
      <c r="E22" s="6"/>
      <c r="F22" s="6"/>
      <c r="G22" s="6"/>
      <c r="I22" s="6"/>
      <c r="J22" s="6"/>
    </row>
    <row r="23" spans="1:10" x14ac:dyDescent="0.35">
      <c r="A23" s="69">
        <v>7</v>
      </c>
      <c r="B23" s="87" t="s">
        <v>1204</v>
      </c>
      <c r="C23" s="6"/>
      <c r="D23" s="6"/>
      <c r="E23" s="6"/>
      <c r="F23" s="6"/>
      <c r="G23" s="6"/>
      <c r="I23" s="6"/>
      <c r="J23" s="6"/>
    </row>
    <row r="24" spans="1:10" x14ac:dyDescent="0.35">
      <c r="A24" s="69">
        <v>8</v>
      </c>
      <c r="B24" s="87" t="s">
        <v>1205</v>
      </c>
      <c r="C24" s="6"/>
      <c r="D24" s="6"/>
      <c r="E24" s="6"/>
      <c r="F24" s="6"/>
      <c r="G24" s="6"/>
      <c r="I24" s="6"/>
      <c r="J24" s="6"/>
    </row>
    <row r="25" spans="1:10" ht="29" x14ac:dyDescent="0.35">
      <c r="A25" s="69">
        <v>9</v>
      </c>
      <c r="B25" s="87" t="s">
        <v>1206</v>
      </c>
      <c r="C25" s="6"/>
      <c r="D25" s="6"/>
      <c r="E25" s="6"/>
      <c r="F25" s="6"/>
      <c r="G25" s="6"/>
      <c r="I25" s="6"/>
      <c r="J25" s="6"/>
    </row>
    <row r="26" spans="1:10" x14ac:dyDescent="0.35">
      <c r="A26" s="69">
        <v>10</v>
      </c>
      <c r="B26" s="87" t="s">
        <v>1207</v>
      </c>
      <c r="C26" s="6"/>
      <c r="D26" s="6"/>
      <c r="E26" s="6"/>
      <c r="F26" s="6"/>
      <c r="G26" s="6"/>
      <c r="I26" s="6"/>
      <c r="J26" s="6"/>
    </row>
    <row r="27" spans="1:10" x14ac:dyDescent="0.35">
      <c r="A27" s="69">
        <v>11</v>
      </c>
      <c r="B27" s="87" t="s">
        <v>1208</v>
      </c>
      <c r="C27" s="6"/>
      <c r="D27" s="6"/>
      <c r="E27" s="6"/>
      <c r="F27" s="6"/>
      <c r="G27" s="6"/>
      <c r="I27" s="6"/>
      <c r="J27" s="6"/>
    </row>
    <row r="28" spans="1:10" s="11" customFormat="1" x14ac:dyDescent="0.35">
      <c r="A28" s="72" t="s">
        <v>323</v>
      </c>
      <c r="B28" s="91" t="s">
        <v>1209</v>
      </c>
      <c r="C28" s="10"/>
      <c r="D28" s="10"/>
      <c r="E28" s="10"/>
      <c r="F28" s="10"/>
      <c r="G28" s="10"/>
      <c r="H28" s="71"/>
      <c r="I28" s="10"/>
      <c r="J28" s="10"/>
    </row>
    <row r="29" spans="1:10" ht="29" x14ac:dyDescent="0.35">
      <c r="A29" s="69">
        <v>1</v>
      </c>
      <c r="B29" s="87" t="s">
        <v>1210</v>
      </c>
      <c r="C29" s="6"/>
      <c r="D29" s="6"/>
      <c r="E29" s="6"/>
      <c r="F29" s="6"/>
      <c r="G29" s="6"/>
      <c r="I29" s="6"/>
      <c r="J29" s="6"/>
    </row>
    <row r="30" spans="1:10" ht="29" x14ac:dyDescent="0.35">
      <c r="A30" s="69">
        <v>2</v>
      </c>
      <c r="B30" s="87" t="s">
        <v>1211</v>
      </c>
      <c r="C30" s="6"/>
      <c r="D30" s="6"/>
      <c r="E30" s="6"/>
      <c r="F30" s="6"/>
      <c r="G30" s="6"/>
      <c r="I30" s="6"/>
      <c r="J30" s="6"/>
    </row>
    <row r="31" spans="1:10" s="11" customFormat="1" x14ac:dyDescent="0.35">
      <c r="A31" s="72" t="s">
        <v>333</v>
      </c>
      <c r="B31" s="91" t="s">
        <v>1212</v>
      </c>
      <c r="C31" s="10"/>
      <c r="D31" s="10"/>
      <c r="E31" s="10"/>
      <c r="F31" s="10"/>
      <c r="G31" s="10"/>
      <c r="H31" s="71"/>
      <c r="I31" s="10"/>
      <c r="J31" s="10"/>
    </row>
    <row r="32" spans="1:10" x14ac:dyDescent="0.35">
      <c r="A32" s="69">
        <v>1</v>
      </c>
      <c r="B32" s="87" t="s">
        <v>1213</v>
      </c>
      <c r="C32" s="6"/>
      <c r="D32" s="6"/>
      <c r="E32" s="6"/>
      <c r="F32" s="6"/>
      <c r="G32" s="6"/>
      <c r="I32" s="6"/>
      <c r="J32" s="6"/>
    </row>
    <row r="33" spans="1:10" x14ac:dyDescent="0.35">
      <c r="A33" s="69">
        <v>2</v>
      </c>
      <c r="B33" s="87" t="s">
        <v>1214</v>
      </c>
      <c r="C33" s="6"/>
      <c r="D33" s="6"/>
      <c r="E33" s="6"/>
      <c r="F33" s="6"/>
      <c r="G33" s="6"/>
      <c r="I33" s="6"/>
      <c r="J33" s="6"/>
    </row>
    <row r="34" spans="1:10" x14ac:dyDescent="0.35">
      <c r="A34" s="69">
        <v>3</v>
      </c>
      <c r="B34" s="87" t="s">
        <v>1215</v>
      </c>
      <c r="C34" s="6"/>
      <c r="D34" s="6"/>
      <c r="E34" s="6"/>
      <c r="F34" s="6"/>
      <c r="G34" s="6"/>
      <c r="I34" s="6"/>
      <c r="J34" s="6"/>
    </row>
    <row r="35" spans="1:10" x14ac:dyDescent="0.35">
      <c r="A35" s="69">
        <v>4</v>
      </c>
      <c r="B35" s="87" t="s">
        <v>1216</v>
      </c>
      <c r="C35" s="6"/>
      <c r="D35" s="6"/>
      <c r="E35" s="6"/>
      <c r="F35" s="6"/>
      <c r="G35" s="6"/>
      <c r="I35" s="6"/>
      <c r="J35" s="6"/>
    </row>
    <row r="36" spans="1:10" x14ac:dyDescent="0.35">
      <c r="A36" s="69">
        <v>5</v>
      </c>
      <c r="B36" s="87" t="s">
        <v>1217</v>
      </c>
      <c r="C36" s="6"/>
      <c r="D36" s="6"/>
      <c r="E36" s="6"/>
      <c r="F36" s="6"/>
      <c r="G36" s="6"/>
      <c r="I36" s="6"/>
      <c r="J36" s="6"/>
    </row>
    <row r="37" spans="1:10" x14ac:dyDescent="0.35">
      <c r="A37" s="69">
        <v>6</v>
      </c>
      <c r="B37" s="87" t="s">
        <v>1218</v>
      </c>
      <c r="C37" s="6"/>
      <c r="D37" s="6"/>
      <c r="E37" s="6"/>
      <c r="F37" s="6"/>
      <c r="G37" s="6"/>
      <c r="I37" s="6"/>
      <c r="J37" s="6"/>
    </row>
    <row r="38" spans="1:10" x14ac:dyDescent="0.35">
      <c r="A38" s="69">
        <v>7</v>
      </c>
      <c r="B38" s="87" t="s">
        <v>1219</v>
      </c>
      <c r="C38" s="6"/>
      <c r="D38" s="6"/>
      <c r="E38" s="6"/>
      <c r="F38" s="6"/>
      <c r="G38" s="6"/>
      <c r="I38" s="6"/>
      <c r="J38" s="6"/>
    </row>
    <row r="39" spans="1:10" x14ac:dyDescent="0.35">
      <c r="A39" s="69">
        <v>8</v>
      </c>
      <c r="B39" s="87" t="s">
        <v>1220</v>
      </c>
      <c r="C39" s="6"/>
      <c r="D39" s="6"/>
      <c r="E39" s="6"/>
      <c r="F39" s="6"/>
      <c r="G39" s="6"/>
      <c r="I39" s="6"/>
      <c r="J39" s="6"/>
    </row>
    <row r="40" spans="1:10" x14ac:dyDescent="0.35">
      <c r="A40" s="69">
        <v>9</v>
      </c>
      <c r="B40" s="87" t="s">
        <v>1221</v>
      </c>
      <c r="C40" s="6"/>
      <c r="D40" s="6"/>
      <c r="E40" s="6"/>
      <c r="F40" s="6"/>
      <c r="G40" s="6"/>
      <c r="I40" s="6"/>
      <c r="J40" s="6"/>
    </row>
    <row r="41" spans="1:10" x14ac:dyDescent="0.35">
      <c r="A41" s="69">
        <v>10</v>
      </c>
      <c r="B41" s="87" t="s">
        <v>1222</v>
      </c>
      <c r="C41" s="6"/>
      <c r="D41" s="6"/>
      <c r="E41" s="6"/>
      <c r="F41" s="6"/>
      <c r="G41" s="6"/>
      <c r="I41" s="6"/>
      <c r="J41" s="6"/>
    </row>
    <row r="42" spans="1:10" x14ac:dyDescent="0.35">
      <c r="A42" s="69">
        <v>11</v>
      </c>
      <c r="B42" s="87" t="s">
        <v>1223</v>
      </c>
      <c r="C42" s="6"/>
      <c r="D42" s="6"/>
      <c r="E42" s="6"/>
      <c r="F42" s="6"/>
      <c r="G42" s="6"/>
      <c r="I42" s="6"/>
      <c r="J42" s="6"/>
    </row>
    <row r="43" spans="1:10" x14ac:dyDescent="0.35">
      <c r="A43" s="69">
        <v>12</v>
      </c>
      <c r="B43" s="87" t="s">
        <v>1224</v>
      </c>
      <c r="C43" s="6"/>
      <c r="D43" s="6"/>
      <c r="E43" s="6"/>
      <c r="F43" s="6"/>
      <c r="G43" s="6"/>
      <c r="I43" s="6"/>
      <c r="J43" s="6"/>
    </row>
    <row r="44" spans="1:10" x14ac:dyDescent="0.35">
      <c r="A44" s="69">
        <v>13</v>
      </c>
      <c r="B44" s="87" t="s">
        <v>1225</v>
      </c>
      <c r="C44" s="6"/>
      <c r="D44" s="6"/>
      <c r="E44" s="6"/>
      <c r="F44" s="6"/>
      <c r="G44" s="6"/>
      <c r="I44" s="6"/>
      <c r="J44" s="6"/>
    </row>
    <row r="45" spans="1:10" x14ac:dyDescent="0.35">
      <c r="A45" s="69">
        <v>14</v>
      </c>
      <c r="B45" s="87" t="s">
        <v>1226</v>
      </c>
      <c r="C45" s="6"/>
      <c r="D45" s="6"/>
      <c r="E45" s="6"/>
      <c r="F45" s="6"/>
      <c r="G45" s="6"/>
      <c r="I45" s="6"/>
      <c r="J45" s="6"/>
    </row>
    <row r="46" spans="1:10" x14ac:dyDescent="0.35">
      <c r="A46" s="69">
        <v>15</v>
      </c>
      <c r="B46" s="87" t="s">
        <v>1227</v>
      </c>
      <c r="C46" s="6"/>
      <c r="D46" s="6"/>
      <c r="E46" s="6"/>
      <c r="F46" s="6"/>
      <c r="G46" s="6"/>
      <c r="I46" s="6"/>
      <c r="J46" s="6"/>
    </row>
    <row r="47" spans="1:10" x14ac:dyDescent="0.35">
      <c r="A47" s="69">
        <v>16</v>
      </c>
      <c r="B47" s="87" t="s">
        <v>1228</v>
      </c>
      <c r="C47" s="6"/>
      <c r="D47" s="6"/>
      <c r="E47" s="6"/>
      <c r="F47" s="6"/>
      <c r="G47" s="6"/>
      <c r="I47" s="6"/>
      <c r="J47" s="6"/>
    </row>
    <row r="48" spans="1:10" x14ac:dyDescent="0.35">
      <c r="A48" s="69">
        <v>17</v>
      </c>
      <c r="B48" s="87" t="s">
        <v>1229</v>
      </c>
      <c r="C48" s="6"/>
      <c r="D48" s="6"/>
      <c r="E48" s="6"/>
      <c r="F48" s="6"/>
      <c r="G48" s="6"/>
      <c r="I48" s="6"/>
      <c r="J48" s="6"/>
    </row>
    <row r="49" spans="1:10" x14ac:dyDescent="0.35">
      <c r="A49" s="69">
        <v>18</v>
      </c>
      <c r="B49" s="87" t="s">
        <v>1230</v>
      </c>
      <c r="C49" s="6"/>
      <c r="D49" s="6"/>
      <c r="E49" s="6"/>
      <c r="F49" s="6"/>
      <c r="G49" s="6"/>
      <c r="I49" s="6"/>
      <c r="J49" s="6"/>
    </row>
    <row r="50" spans="1:10" x14ac:dyDescent="0.35">
      <c r="A50" s="69">
        <v>19</v>
      </c>
      <c r="B50" s="87" t="s">
        <v>1231</v>
      </c>
      <c r="C50" s="6"/>
      <c r="D50" s="6"/>
      <c r="E50" s="6"/>
      <c r="F50" s="6"/>
      <c r="G50" s="6"/>
      <c r="I50" s="6"/>
      <c r="J50" s="6"/>
    </row>
    <row r="51" spans="1:10" x14ac:dyDescent="0.35">
      <c r="A51" s="69">
        <v>20</v>
      </c>
      <c r="B51" s="87" t="s">
        <v>1232</v>
      </c>
      <c r="C51" s="6"/>
      <c r="D51" s="6"/>
      <c r="E51" s="6"/>
      <c r="F51" s="6"/>
      <c r="G51" s="6"/>
      <c r="I51" s="6"/>
      <c r="J51" s="6"/>
    </row>
    <row r="52" spans="1:10" x14ac:dyDescent="0.35">
      <c r="A52" s="69">
        <v>21</v>
      </c>
      <c r="B52" s="87" t="s">
        <v>1233</v>
      </c>
      <c r="C52" s="6"/>
      <c r="D52" s="6"/>
      <c r="E52" s="6"/>
      <c r="F52" s="6"/>
      <c r="G52" s="6"/>
      <c r="I52" s="6"/>
      <c r="J52" s="6"/>
    </row>
    <row r="53" spans="1:10" ht="29" x14ac:dyDescent="0.35">
      <c r="A53" s="69">
        <v>22</v>
      </c>
      <c r="B53" s="87" t="s">
        <v>1234</v>
      </c>
      <c r="C53" s="6"/>
      <c r="D53" s="6"/>
      <c r="E53" s="6"/>
      <c r="F53" s="6"/>
      <c r="G53" s="6"/>
      <c r="I53" s="6"/>
      <c r="J53" s="6"/>
    </row>
    <row r="54" spans="1:10" x14ac:dyDescent="0.35">
      <c r="A54" s="69">
        <v>23</v>
      </c>
      <c r="B54" s="87" t="s">
        <v>1235</v>
      </c>
      <c r="C54" s="6"/>
      <c r="D54" s="6"/>
      <c r="E54" s="6"/>
      <c r="F54" s="6"/>
      <c r="G54" s="6"/>
      <c r="I54" s="6"/>
      <c r="J54" s="6"/>
    </row>
    <row r="55" spans="1:10" s="11" customFormat="1" x14ac:dyDescent="0.35">
      <c r="A55" s="72" t="s">
        <v>344</v>
      </c>
      <c r="B55" s="91" t="s">
        <v>1236</v>
      </c>
      <c r="C55" s="10"/>
      <c r="D55" s="10"/>
      <c r="E55" s="10"/>
      <c r="F55" s="10"/>
      <c r="G55" s="10"/>
      <c r="H55" s="71"/>
      <c r="I55" s="10"/>
      <c r="J55" s="10"/>
    </row>
    <row r="56" spans="1:10" x14ac:dyDescent="0.35">
      <c r="A56" s="69">
        <v>1</v>
      </c>
      <c r="B56" s="87" t="s">
        <v>1237</v>
      </c>
      <c r="C56" s="6"/>
      <c r="D56" s="6"/>
      <c r="E56" s="6"/>
      <c r="F56" s="6"/>
      <c r="G56" s="6"/>
      <c r="I56" s="6"/>
      <c r="J56" s="6"/>
    </row>
    <row r="57" spans="1:10" x14ac:dyDescent="0.35">
      <c r="A57" s="69" t="s">
        <v>44</v>
      </c>
      <c r="B57" s="87" t="s">
        <v>1238</v>
      </c>
      <c r="C57" s="6"/>
      <c r="D57" s="6"/>
      <c r="E57" s="6"/>
      <c r="F57" s="6"/>
      <c r="G57" s="6"/>
      <c r="I57" s="6"/>
      <c r="J57" s="6"/>
    </row>
    <row r="58" spans="1:10" x14ac:dyDescent="0.35">
      <c r="A58" s="69" t="s">
        <v>13</v>
      </c>
      <c r="B58" s="87" t="s">
        <v>1239</v>
      </c>
      <c r="C58" s="6"/>
      <c r="D58" s="6"/>
      <c r="E58" s="6"/>
      <c r="F58" s="6"/>
      <c r="G58" s="6"/>
      <c r="I58" s="6"/>
      <c r="J58" s="6"/>
    </row>
    <row r="59" spans="1:10" x14ac:dyDescent="0.35">
      <c r="A59" s="69" t="s">
        <v>14</v>
      </c>
      <c r="B59" s="87" t="s">
        <v>1240</v>
      </c>
      <c r="C59" s="6"/>
      <c r="D59" s="6"/>
      <c r="E59" s="6"/>
      <c r="F59" s="6"/>
      <c r="G59" s="6"/>
      <c r="I59" s="6"/>
      <c r="J59" s="6"/>
    </row>
    <row r="60" spans="1:10" s="11" customFormat="1" x14ac:dyDescent="0.35">
      <c r="A60" s="72"/>
      <c r="B60" s="91"/>
      <c r="C60" s="10"/>
      <c r="D60" s="10"/>
      <c r="E60" s="10"/>
      <c r="F60" s="10"/>
      <c r="G60" s="10"/>
      <c r="H60" s="71"/>
      <c r="I60" s="10"/>
      <c r="J60" s="10"/>
    </row>
    <row r="61" spans="1:10" s="11" customFormat="1" x14ac:dyDescent="0.35">
      <c r="A61" s="33"/>
      <c r="B61" s="213"/>
      <c r="C61" s="4"/>
      <c r="D61" s="4"/>
      <c r="E61" s="4"/>
      <c r="F61" s="4"/>
      <c r="G61" s="4"/>
      <c r="H61" s="4"/>
      <c r="I61" s="4"/>
      <c r="J61" s="4"/>
    </row>
    <row r="62" spans="1:10" s="11" customFormat="1" x14ac:dyDescent="0.35">
      <c r="A62" s="33"/>
      <c r="B62" s="213"/>
      <c r="C62" s="4"/>
      <c r="D62" s="4"/>
      <c r="E62" s="4"/>
      <c r="F62" s="4"/>
      <c r="G62" s="4"/>
      <c r="H62" s="4"/>
      <c r="I62" s="4"/>
      <c r="J62" s="4"/>
    </row>
    <row r="63" spans="1:10" s="11" customFormat="1" x14ac:dyDescent="0.35">
      <c r="A63" s="33"/>
      <c r="B63" s="213"/>
      <c r="C63" s="4"/>
      <c r="D63" s="4"/>
      <c r="E63" s="4"/>
      <c r="F63" s="4"/>
      <c r="G63" s="4"/>
      <c r="H63" s="4"/>
      <c r="I63" s="4"/>
      <c r="J63" s="4"/>
    </row>
    <row r="64" spans="1:10" s="11" customFormat="1" x14ac:dyDescent="0.35">
      <c r="A64" s="71"/>
      <c r="B64" s="215"/>
      <c r="C64" s="71"/>
      <c r="D64" s="71"/>
      <c r="E64" s="71"/>
      <c r="F64" s="71"/>
      <c r="G64" s="71"/>
      <c r="H64" s="71"/>
      <c r="I64" s="71"/>
      <c r="J64" s="71"/>
    </row>
    <row r="65" spans="1:10" s="11" customFormat="1" x14ac:dyDescent="0.35">
      <c r="A65" s="71"/>
      <c r="B65" s="215" t="s">
        <v>940</v>
      </c>
      <c r="C65" s="71"/>
      <c r="D65" s="71"/>
      <c r="E65" s="71"/>
      <c r="F65" s="71"/>
      <c r="G65" s="71"/>
      <c r="H65" s="71"/>
      <c r="I65" s="71"/>
      <c r="J65" s="71"/>
    </row>
    <row r="66" spans="1:10" s="11" customFormat="1" x14ac:dyDescent="0.35">
      <c r="A66" s="71"/>
      <c r="B66" s="215" t="s">
        <v>941</v>
      </c>
      <c r="C66" s="71"/>
      <c r="D66" s="71"/>
      <c r="E66" s="71"/>
      <c r="F66" s="71"/>
      <c r="G66" s="71"/>
      <c r="H66" s="71"/>
      <c r="I66" s="71"/>
      <c r="J66" s="71"/>
    </row>
    <row r="67" spans="1:10" x14ac:dyDescent="0.35">
      <c r="A67" s="236" t="s">
        <v>43</v>
      </c>
      <c r="B67" s="236"/>
      <c r="C67" s="236"/>
      <c r="D67" s="236"/>
      <c r="E67" s="236"/>
      <c r="F67" s="236"/>
      <c r="G67" s="236"/>
      <c r="H67" s="236"/>
      <c r="I67" s="236"/>
      <c r="J67" s="236"/>
    </row>
  </sheetData>
  <mergeCells count="1">
    <mergeCell ref="A67:J67"/>
  </mergeCells>
  <pageMargins left="0.39370078740157483" right="0.39370078740157483" top="0.39370078740157483" bottom="0.39370078740157483" header="0.39370078740157483" footer="0.39370078740157483"/>
  <pageSetup paperSize="9" scale="81"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5329-9D2B-465C-8B24-9716F119863D}">
  <sheetPr>
    <tabColor rgb="FF0070C0"/>
    <pageSetUpPr fitToPage="1"/>
  </sheetPr>
  <dimension ref="A1:D47"/>
  <sheetViews>
    <sheetView showGridLines="0" workbookViewId="0">
      <selection activeCell="H61" sqref="H61"/>
    </sheetView>
  </sheetViews>
  <sheetFormatPr defaultColWidth="9.1796875" defaultRowHeight="14.5" x14ac:dyDescent="0.35"/>
  <cols>
    <col min="1" max="1" width="13.7265625" style="1" customWidth="1"/>
    <col min="2" max="2" width="86.453125" style="1" customWidth="1"/>
    <col min="3" max="3" width="1.26953125" style="1" customWidth="1"/>
    <col min="4" max="4" width="9.453125" style="1" customWidth="1"/>
    <col min="5" max="16384" width="9.1796875" style="1"/>
  </cols>
  <sheetData>
    <row r="1" spans="1:4" ht="4" customHeight="1" x14ac:dyDescent="0.35"/>
    <row r="2" spans="1:4" x14ac:dyDescent="0.35">
      <c r="A2" s="35" t="s">
        <v>0</v>
      </c>
      <c r="B2" s="17"/>
      <c r="C2" s="17"/>
      <c r="D2" s="18"/>
    </row>
    <row r="3" spans="1:4" x14ac:dyDescent="0.35">
      <c r="A3" s="36" t="s">
        <v>2</v>
      </c>
      <c r="B3" s="19"/>
      <c r="C3" s="19"/>
      <c r="D3" s="20"/>
    </row>
    <row r="4" spans="1:4" x14ac:dyDescent="0.35">
      <c r="A4" s="36" t="s">
        <v>1</v>
      </c>
      <c r="B4" s="19" t="s">
        <v>102</v>
      </c>
      <c r="C4" s="19"/>
      <c r="D4" s="20"/>
    </row>
    <row r="5" spans="1:4" x14ac:dyDescent="0.35">
      <c r="A5" s="36" t="s">
        <v>3</v>
      </c>
      <c r="B5" s="21">
        <v>43191</v>
      </c>
      <c r="C5" s="19"/>
      <c r="D5" s="20"/>
    </row>
    <row r="6" spans="1:4" x14ac:dyDescent="0.35">
      <c r="A6" s="36" t="s">
        <v>4</v>
      </c>
      <c r="B6" s="21" t="s">
        <v>101</v>
      </c>
      <c r="C6" s="19"/>
      <c r="D6" s="20"/>
    </row>
    <row r="7" spans="1:4" x14ac:dyDescent="0.35">
      <c r="A7" s="37" t="s">
        <v>49</v>
      </c>
      <c r="B7" s="27" t="s">
        <v>81</v>
      </c>
      <c r="C7" s="28"/>
      <c r="D7" s="29"/>
    </row>
    <row r="8" spans="1:4" ht="29" x14ac:dyDescent="0.35">
      <c r="A8" s="38" t="s">
        <v>6</v>
      </c>
      <c r="B8" s="22" t="s">
        <v>87</v>
      </c>
      <c r="C8" s="23"/>
      <c r="D8" s="24"/>
    </row>
    <row r="9" spans="1:4" s="45" customFormat="1" x14ac:dyDescent="0.35">
      <c r="A9" s="42"/>
      <c r="B9" s="43"/>
      <c r="C9" s="44"/>
      <c r="D9" s="44"/>
    </row>
    <row r="10" spans="1:4" s="45" customFormat="1" x14ac:dyDescent="0.35">
      <c r="A10" s="39" t="s">
        <v>89</v>
      </c>
      <c r="B10" s="40"/>
      <c r="C10" s="41"/>
      <c r="D10" s="41"/>
    </row>
    <row r="11" spans="1:4" s="45" customFormat="1" x14ac:dyDescent="0.35">
      <c r="A11" s="42"/>
      <c r="B11" s="43"/>
      <c r="C11" s="44"/>
      <c r="D11" s="44"/>
    </row>
    <row r="12" spans="1:4" s="45" customFormat="1" x14ac:dyDescent="0.35">
      <c r="A12" s="42"/>
      <c r="B12" s="46" t="s">
        <v>75</v>
      </c>
      <c r="C12" s="44"/>
      <c r="D12" s="44"/>
    </row>
    <row r="13" spans="1:4" s="45" customFormat="1" x14ac:dyDescent="0.35">
      <c r="A13" s="42"/>
      <c r="B13" s="46" t="s">
        <v>76</v>
      </c>
      <c r="C13" s="44"/>
      <c r="D13" s="44"/>
    </row>
    <row r="14" spans="1:4" s="45" customFormat="1" x14ac:dyDescent="0.35">
      <c r="A14" s="42"/>
      <c r="B14" s="46" t="s">
        <v>77</v>
      </c>
      <c r="C14" s="44"/>
      <c r="D14" s="44"/>
    </row>
    <row r="15" spans="1:4" s="45" customFormat="1" x14ac:dyDescent="0.35">
      <c r="A15" s="42"/>
      <c r="B15" s="46" t="s">
        <v>78</v>
      </c>
      <c r="C15" s="44"/>
      <c r="D15" s="44"/>
    </row>
    <row r="16" spans="1:4" s="45" customFormat="1" x14ac:dyDescent="0.35">
      <c r="A16" s="42"/>
      <c r="B16" s="46"/>
      <c r="C16" s="44"/>
      <c r="D16" s="44"/>
    </row>
    <row r="17" spans="1:4" s="45" customFormat="1" ht="29" x14ac:dyDescent="0.35">
      <c r="A17" s="42"/>
      <c r="B17" s="47" t="s">
        <v>79</v>
      </c>
      <c r="C17" s="44"/>
      <c r="D17" s="44"/>
    </row>
    <row r="18" spans="1:4" s="45" customFormat="1" x14ac:dyDescent="0.35">
      <c r="A18" s="42"/>
      <c r="B18" s="47"/>
      <c r="C18" s="44"/>
      <c r="D18" s="44"/>
    </row>
    <row r="19" spans="1:4" s="45" customFormat="1" ht="29" x14ac:dyDescent="0.35">
      <c r="A19" s="42"/>
      <c r="B19" s="47" t="s">
        <v>83</v>
      </c>
      <c r="C19" s="44"/>
      <c r="D19" s="44"/>
    </row>
    <row r="20" spans="1:4" s="45" customFormat="1" x14ac:dyDescent="0.35">
      <c r="A20" s="42"/>
      <c r="B20" s="47"/>
      <c r="C20" s="44"/>
      <c r="D20" s="44"/>
    </row>
    <row r="21" spans="1:4" s="45" customFormat="1" x14ac:dyDescent="0.35">
      <c r="A21" s="42"/>
      <c r="B21" s="47" t="s">
        <v>84</v>
      </c>
      <c r="C21" s="44"/>
      <c r="D21" s="44"/>
    </row>
    <row r="22" spans="1:4" s="45" customFormat="1" x14ac:dyDescent="0.35">
      <c r="A22" s="42"/>
      <c r="B22" s="47"/>
      <c r="C22" s="44"/>
      <c r="D22" s="44"/>
    </row>
    <row r="23" spans="1:4" s="45" customFormat="1" ht="29" x14ac:dyDescent="0.35">
      <c r="A23" s="42"/>
      <c r="B23" s="47" t="s">
        <v>85</v>
      </c>
      <c r="C23" s="44"/>
      <c r="D23" s="44"/>
    </row>
    <row r="24" spans="1:4" s="45" customFormat="1" x14ac:dyDescent="0.35">
      <c r="A24" s="42"/>
      <c r="B24" s="47"/>
      <c r="C24" s="44"/>
      <c r="D24" s="44"/>
    </row>
    <row r="25" spans="1:4" s="45" customFormat="1" ht="29" x14ac:dyDescent="0.35">
      <c r="A25" s="42"/>
      <c r="B25" s="47" t="s">
        <v>86</v>
      </c>
      <c r="C25" s="44"/>
      <c r="D25" s="44"/>
    </row>
    <row r="26" spans="1:4" s="45" customFormat="1" x14ac:dyDescent="0.35">
      <c r="A26" s="42"/>
      <c r="B26" s="47" t="s">
        <v>80</v>
      </c>
      <c r="C26" s="44"/>
      <c r="D26" s="44"/>
    </row>
    <row r="27" spans="1:4" s="45" customFormat="1" ht="29" x14ac:dyDescent="0.35">
      <c r="A27" s="42"/>
      <c r="B27" s="47" t="s">
        <v>82</v>
      </c>
      <c r="C27" s="44"/>
      <c r="D27" s="44"/>
    </row>
    <row r="28" spans="1:4" s="45" customFormat="1" x14ac:dyDescent="0.35">
      <c r="A28" s="42"/>
      <c r="B28" s="45" t="s">
        <v>55</v>
      </c>
      <c r="C28" s="44"/>
      <c r="D28" s="44"/>
    </row>
    <row r="29" spans="1:4" s="45" customFormat="1" x14ac:dyDescent="0.35">
      <c r="A29" s="42"/>
      <c r="B29" s="45" t="s">
        <v>56</v>
      </c>
      <c r="C29" s="44"/>
      <c r="D29" s="44"/>
    </row>
    <row r="30" spans="1:4" s="45" customFormat="1" x14ac:dyDescent="0.35">
      <c r="A30" s="42"/>
      <c r="B30" s="45" t="s">
        <v>88</v>
      </c>
      <c r="C30" s="44"/>
      <c r="D30" s="44"/>
    </row>
    <row r="31" spans="1:4" ht="15" customHeight="1" x14ac:dyDescent="0.35"/>
    <row r="32" spans="1:4" s="45" customFormat="1" x14ac:dyDescent="0.35">
      <c r="A32" s="39" t="s">
        <v>93</v>
      </c>
      <c r="B32" s="40"/>
      <c r="C32" s="41"/>
      <c r="D32" s="41"/>
    </row>
    <row r="33" spans="1:4" ht="15" customHeight="1" x14ac:dyDescent="0.35"/>
    <row r="34" spans="1:4" ht="43.5" x14ac:dyDescent="0.35">
      <c r="A34" s="48" t="s">
        <v>51</v>
      </c>
      <c r="B34" s="47" t="s">
        <v>90</v>
      </c>
    </row>
    <row r="35" spans="1:4" ht="15" customHeight="1" x14ac:dyDescent="0.35">
      <c r="B35" s="47"/>
    </row>
    <row r="36" spans="1:4" ht="29" x14ac:dyDescent="0.35">
      <c r="A36" s="48" t="s">
        <v>94</v>
      </c>
      <c r="B36" s="47" t="s">
        <v>91</v>
      </c>
    </row>
    <row r="37" spans="1:4" ht="15" customHeight="1" x14ac:dyDescent="0.35">
      <c r="B37" s="47"/>
    </row>
    <row r="38" spans="1:4" ht="43.5" x14ac:dyDescent="0.35">
      <c r="A38" s="48" t="s">
        <v>95</v>
      </c>
      <c r="B38" s="47" t="s">
        <v>92</v>
      </c>
    </row>
    <row r="39" spans="1:4" ht="15" customHeight="1" x14ac:dyDescent="0.35"/>
    <row r="40" spans="1:4" ht="15" customHeight="1" x14ac:dyDescent="0.35"/>
    <row r="41" spans="1:4" ht="15" customHeight="1" x14ac:dyDescent="0.35"/>
    <row r="42" spans="1:4" ht="15" customHeight="1" x14ac:dyDescent="0.35"/>
    <row r="43" spans="1:4" ht="15" customHeight="1" x14ac:dyDescent="0.35"/>
    <row r="44" spans="1:4" ht="15" customHeight="1" x14ac:dyDescent="0.35"/>
    <row r="45" spans="1:4" ht="15" customHeight="1" x14ac:dyDescent="0.35"/>
    <row r="46" spans="1:4" ht="8.15" customHeight="1" x14ac:dyDescent="0.35">
      <c r="A46" s="8"/>
      <c r="B46" s="8"/>
      <c r="C46" s="8"/>
      <c r="D46" s="8"/>
    </row>
    <row r="47" spans="1:4" x14ac:dyDescent="0.35">
      <c r="B47" s="9" t="s">
        <v>43</v>
      </c>
    </row>
  </sheetData>
  <pageMargins left="0.39370078740157483" right="0.39370078740157483" top="0.39370078740157483" bottom="0.39370078740157483" header="0.39370078740157483" footer="0.3937007874015748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FA5C-BD94-4593-A0C5-29A7B4322853}">
  <sheetPr>
    <tabColor rgb="FF0070C0"/>
    <pageSetUpPr fitToPage="1"/>
  </sheetPr>
  <dimension ref="A1:D103"/>
  <sheetViews>
    <sheetView showGridLines="0" workbookViewId="0">
      <selection activeCell="H61" sqref="H61"/>
    </sheetView>
  </sheetViews>
  <sheetFormatPr defaultColWidth="9.1796875" defaultRowHeight="14.5" x14ac:dyDescent="0.35"/>
  <cols>
    <col min="1" max="1" width="13.7265625" style="1" customWidth="1"/>
    <col min="2" max="2" width="29.453125" style="1" customWidth="1"/>
    <col min="3" max="3" width="33.26953125" style="1" customWidth="1"/>
    <col min="4" max="4" width="16.453125" style="1" customWidth="1"/>
    <col min="5" max="6" width="9.1796875" style="1"/>
    <col min="7" max="7" width="9.1796875" style="1" customWidth="1"/>
    <col min="8" max="16384" width="9.1796875" style="1"/>
  </cols>
  <sheetData>
    <row r="1" spans="1:4" x14ac:dyDescent="0.35">
      <c r="A1" s="35" t="s">
        <v>0</v>
      </c>
      <c r="B1" s="17"/>
      <c r="C1" s="17"/>
      <c r="D1" s="18"/>
    </row>
    <row r="2" spans="1:4" x14ac:dyDescent="0.35">
      <c r="A2" s="36" t="s">
        <v>2</v>
      </c>
      <c r="B2" s="19"/>
      <c r="C2" s="19"/>
      <c r="D2" s="20"/>
    </row>
    <row r="3" spans="1:4" ht="45" customHeight="1" x14ac:dyDescent="0.35">
      <c r="A3" s="36" t="s">
        <v>1</v>
      </c>
      <c r="B3" s="233" t="s">
        <v>118</v>
      </c>
      <c r="C3" s="234"/>
      <c r="D3" s="235"/>
    </row>
    <row r="4" spans="1:4" x14ac:dyDescent="0.35">
      <c r="A4" s="36" t="s">
        <v>3</v>
      </c>
      <c r="B4" s="21">
        <v>43191</v>
      </c>
      <c r="C4" s="19"/>
      <c r="D4" s="20"/>
    </row>
    <row r="5" spans="1:4" x14ac:dyDescent="0.35">
      <c r="A5" s="36" t="s">
        <v>4</v>
      </c>
      <c r="B5" s="21" t="s">
        <v>103</v>
      </c>
      <c r="C5" s="19"/>
      <c r="D5" s="20"/>
    </row>
    <row r="6" spans="1:4" x14ac:dyDescent="0.35">
      <c r="A6" s="37" t="s">
        <v>49</v>
      </c>
      <c r="B6" s="27" t="s">
        <v>650</v>
      </c>
      <c r="C6" s="28"/>
      <c r="D6" s="29"/>
    </row>
    <row r="7" spans="1:4" ht="15" customHeight="1" x14ac:dyDescent="0.35">
      <c r="A7" s="38" t="s">
        <v>6</v>
      </c>
      <c r="B7" s="22" t="s">
        <v>104</v>
      </c>
      <c r="C7" s="23"/>
      <c r="D7" s="24"/>
    </row>
    <row r="8" spans="1:4" s="45" customFormat="1" x14ac:dyDescent="0.35">
      <c r="A8" s="42"/>
      <c r="B8" s="43"/>
      <c r="C8" s="44"/>
      <c r="D8" s="44"/>
    </row>
    <row r="9" spans="1:4" s="45" customFormat="1" x14ac:dyDescent="0.35">
      <c r="A9" s="39" t="s">
        <v>89</v>
      </c>
      <c r="B9" s="40"/>
      <c r="C9" s="41"/>
      <c r="D9" s="41"/>
    </row>
    <row r="10" spans="1:4" s="45" customFormat="1" x14ac:dyDescent="0.35">
      <c r="A10" s="42"/>
      <c r="B10" s="43"/>
      <c r="C10" s="44"/>
      <c r="D10" s="44"/>
    </row>
    <row r="11" spans="1:4" s="45" customFormat="1" ht="72.5" x14ac:dyDescent="0.35">
      <c r="A11" s="59" t="s">
        <v>105</v>
      </c>
      <c r="B11" s="59" t="s">
        <v>106</v>
      </c>
      <c r="C11" s="60" t="s">
        <v>107</v>
      </c>
      <c r="D11" s="44"/>
    </row>
    <row r="12" spans="1:4" s="45" customFormat="1" ht="57.5" x14ac:dyDescent="0.35">
      <c r="A12" s="61" t="s">
        <v>119</v>
      </c>
      <c r="B12" s="61" t="s">
        <v>120</v>
      </c>
      <c r="C12" s="60" t="s">
        <v>121</v>
      </c>
      <c r="D12" s="44"/>
    </row>
    <row r="13" spans="1:4" s="45" customFormat="1" x14ac:dyDescent="0.35">
      <c r="A13" s="57"/>
      <c r="B13" s="57"/>
      <c r="C13" s="58"/>
      <c r="D13" s="44"/>
    </row>
    <row r="14" spans="1:4" s="45" customFormat="1" x14ac:dyDescent="0.35">
      <c r="A14" s="42"/>
      <c r="B14" s="43"/>
      <c r="C14" s="44"/>
      <c r="D14" s="44"/>
    </row>
    <row r="15" spans="1:4" s="45" customFormat="1" x14ac:dyDescent="0.35">
      <c r="A15" s="39" t="s">
        <v>108</v>
      </c>
      <c r="B15" s="40"/>
      <c r="C15" s="41"/>
      <c r="D15" s="41"/>
    </row>
    <row r="16" spans="1:4" ht="15" customHeight="1" thickBot="1" x14ac:dyDescent="0.4">
      <c r="B16" s="47"/>
    </row>
    <row r="17" spans="1:4" ht="29.5" thickBot="1" x14ac:dyDescent="0.4">
      <c r="A17" s="48"/>
      <c r="B17" s="55" t="s">
        <v>109</v>
      </c>
      <c r="C17" s="56" t="s">
        <v>110</v>
      </c>
    </row>
    <row r="18" spans="1:4" ht="15" customHeight="1" thickBot="1" x14ac:dyDescent="0.4">
      <c r="B18" s="53" t="s">
        <v>111</v>
      </c>
      <c r="C18" s="54" t="s">
        <v>112</v>
      </c>
    </row>
    <row r="19" spans="1:4" ht="15" thickBot="1" x14ac:dyDescent="0.4">
      <c r="A19" s="48"/>
      <c r="B19" s="53" t="s">
        <v>113</v>
      </c>
      <c r="C19" s="54" t="s">
        <v>114</v>
      </c>
    </row>
    <row r="20" spans="1:4" ht="15" customHeight="1" thickBot="1" x14ac:dyDescent="0.4">
      <c r="B20" s="53" t="s">
        <v>115</v>
      </c>
      <c r="C20" s="54" t="s">
        <v>114</v>
      </c>
    </row>
    <row r="21" spans="1:4" ht="73" thickBot="1" x14ac:dyDescent="0.4">
      <c r="B21" s="53" t="s">
        <v>116</v>
      </c>
      <c r="C21" s="54" t="s">
        <v>117</v>
      </c>
    </row>
    <row r="22" spans="1:4" ht="15" customHeight="1" x14ac:dyDescent="0.35"/>
    <row r="23" spans="1:4" s="45" customFormat="1" x14ac:dyDescent="0.35">
      <c r="A23" s="39" t="s">
        <v>108</v>
      </c>
      <c r="B23" s="40"/>
      <c r="C23" s="41"/>
      <c r="D23" s="41"/>
    </row>
    <row r="24" spans="1:4" ht="15" customHeight="1" x14ac:dyDescent="0.35"/>
    <row r="25" spans="1:4" ht="15" customHeight="1" x14ac:dyDescent="0.35">
      <c r="A25" s="229" t="s">
        <v>1284</v>
      </c>
    </row>
    <row r="26" spans="1:4" ht="15" customHeight="1" x14ac:dyDescent="0.35">
      <c r="A26" s="226"/>
    </row>
    <row r="27" spans="1:4" ht="15" customHeight="1" x14ac:dyDescent="0.35">
      <c r="A27" s="227" t="s">
        <v>1285</v>
      </c>
    </row>
    <row r="28" spans="1:4" ht="15" customHeight="1" x14ac:dyDescent="0.35">
      <c r="A28" s="227" t="s">
        <v>1286</v>
      </c>
    </row>
    <row r="29" spans="1:4" ht="15" customHeight="1" x14ac:dyDescent="0.35">
      <c r="A29" s="227" t="s">
        <v>1288</v>
      </c>
    </row>
    <row r="30" spans="1:4" ht="15" customHeight="1" x14ac:dyDescent="0.35">
      <c r="A30" s="227" t="s">
        <v>1289</v>
      </c>
    </row>
    <row r="31" spans="1:4" ht="15" customHeight="1" x14ac:dyDescent="0.35">
      <c r="A31" s="227" t="s">
        <v>1290</v>
      </c>
    </row>
    <row r="32" spans="1:4" ht="15" customHeight="1" x14ac:dyDescent="0.35">
      <c r="A32" s="227"/>
    </row>
    <row r="33" spans="1:1" ht="15" customHeight="1" x14ac:dyDescent="0.35">
      <c r="A33" s="229" t="s">
        <v>1287</v>
      </c>
    </row>
    <row r="34" spans="1:1" ht="15" customHeight="1" x14ac:dyDescent="0.35">
      <c r="A34" s="226"/>
    </row>
    <row r="35" spans="1:1" ht="15" customHeight="1" x14ac:dyDescent="0.35">
      <c r="A35" s="227" t="s">
        <v>1293</v>
      </c>
    </row>
    <row r="36" spans="1:1" ht="15" customHeight="1" x14ac:dyDescent="0.35">
      <c r="A36" s="227" t="s">
        <v>1291</v>
      </c>
    </row>
    <row r="37" spans="1:1" ht="15" customHeight="1" x14ac:dyDescent="0.35">
      <c r="A37" s="227" t="s">
        <v>1292</v>
      </c>
    </row>
    <row r="38" spans="1:1" ht="15" customHeight="1" x14ac:dyDescent="0.35">
      <c r="A38" s="226"/>
    </row>
    <row r="39" spans="1:1" ht="15" customHeight="1" x14ac:dyDescent="0.35">
      <c r="A39" s="230" t="s">
        <v>1294</v>
      </c>
    </row>
    <row r="40" spans="1:1" ht="15" customHeight="1" x14ac:dyDescent="0.35">
      <c r="A40" s="228" t="s">
        <v>1295</v>
      </c>
    </row>
    <row r="41" spans="1:1" ht="15" customHeight="1" x14ac:dyDescent="0.35">
      <c r="A41" s="1" t="s">
        <v>1297</v>
      </c>
    </row>
    <row r="42" spans="1:1" ht="15" customHeight="1" x14ac:dyDescent="0.35">
      <c r="A42" s="1" t="s">
        <v>1296</v>
      </c>
    </row>
    <row r="43" spans="1:1" ht="15" customHeight="1" x14ac:dyDescent="0.35"/>
    <row r="44" spans="1:1" ht="15" customHeight="1" x14ac:dyDescent="0.35"/>
    <row r="45" spans="1:1" ht="15" customHeight="1" x14ac:dyDescent="0.35"/>
    <row r="46" spans="1:1" ht="15" customHeight="1" x14ac:dyDescent="0.35"/>
    <row r="47" spans="1:1" ht="15" customHeight="1" x14ac:dyDescent="0.35"/>
    <row r="48" spans="1:1"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spans="1:2" ht="15" customHeight="1" x14ac:dyDescent="0.35"/>
    <row r="66" spans="1:2" ht="15" customHeight="1" x14ac:dyDescent="0.35"/>
    <row r="67" spans="1:2" ht="15" customHeight="1" x14ac:dyDescent="0.35"/>
    <row r="68" spans="1:2" ht="15" customHeight="1" x14ac:dyDescent="0.35"/>
    <row r="69" spans="1:2" ht="15" customHeight="1" x14ac:dyDescent="0.35"/>
    <row r="70" spans="1:2" ht="15" customHeight="1" x14ac:dyDescent="0.35"/>
    <row r="71" spans="1:2" ht="15" customHeight="1" x14ac:dyDescent="0.35"/>
    <row r="72" spans="1:2" ht="4" customHeight="1" x14ac:dyDescent="0.35"/>
    <row r="73" spans="1:2" ht="15" customHeight="1" x14ac:dyDescent="0.35"/>
    <row r="74" spans="1:2" ht="4" customHeight="1" x14ac:dyDescent="0.35"/>
    <row r="75" spans="1:2" ht="15" customHeight="1" x14ac:dyDescent="0.35"/>
    <row r="76" spans="1:2" ht="15" customHeight="1" x14ac:dyDescent="0.35"/>
    <row r="77" spans="1:2" ht="15" customHeight="1" x14ac:dyDescent="0.35"/>
    <row r="78" spans="1:2" ht="15" customHeight="1" x14ac:dyDescent="0.35">
      <c r="A78" s="63"/>
    </row>
    <row r="79" spans="1:2" ht="15" customHeight="1" x14ac:dyDescent="0.35">
      <c r="A79" s="1" t="s">
        <v>123</v>
      </c>
    </row>
    <row r="80" spans="1:2" ht="15" customHeight="1" x14ac:dyDescent="0.35">
      <c r="A80" s="1" t="s">
        <v>122</v>
      </c>
      <c r="B80" s="62"/>
    </row>
    <row r="81" spans="1:1" ht="15" customHeight="1" x14ac:dyDescent="0.35">
      <c r="A81" s="1" t="s">
        <v>124</v>
      </c>
    </row>
    <row r="82" spans="1:1" ht="15" customHeight="1" x14ac:dyDescent="0.35">
      <c r="A82" s="1" t="s">
        <v>125</v>
      </c>
    </row>
    <row r="83" spans="1:1" ht="15" customHeight="1" x14ac:dyDescent="0.35"/>
    <row r="84" spans="1:1" ht="30" customHeight="1" x14ac:dyDescent="0.35">
      <c r="A84" s="225"/>
    </row>
    <row r="85" spans="1:1" ht="15" customHeight="1" x14ac:dyDescent="0.35"/>
    <row r="86" spans="1:1" ht="15" customHeight="1" x14ac:dyDescent="0.35"/>
    <row r="87" spans="1:1" ht="15" customHeight="1" x14ac:dyDescent="0.35"/>
    <row r="88" spans="1:1" ht="15" customHeight="1" x14ac:dyDescent="0.35"/>
    <row r="89" spans="1:1" ht="15" customHeight="1" x14ac:dyDescent="0.35"/>
    <row r="90" spans="1:1" ht="15" customHeight="1" x14ac:dyDescent="0.35"/>
    <row r="91" spans="1:1" ht="15" customHeight="1" x14ac:dyDescent="0.35"/>
    <row r="92" spans="1:1" ht="15" customHeight="1" x14ac:dyDescent="0.35"/>
    <row r="93" spans="1:1" ht="15" customHeight="1" x14ac:dyDescent="0.35"/>
    <row r="94" spans="1:1" ht="15" customHeight="1" x14ac:dyDescent="0.35"/>
    <row r="95" spans="1:1" ht="15" customHeight="1" x14ac:dyDescent="0.35"/>
    <row r="96" spans="1:1" ht="15" customHeight="1" x14ac:dyDescent="0.35"/>
    <row r="97" spans="1:4" ht="15" customHeight="1" x14ac:dyDescent="0.35"/>
    <row r="98" spans="1:4" ht="15" customHeight="1" x14ac:dyDescent="0.35"/>
    <row r="99" spans="1:4" ht="15" customHeight="1" x14ac:dyDescent="0.35"/>
    <row r="100" spans="1:4" ht="15" customHeight="1" x14ac:dyDescent="0.35"/>
    <row r="101" spans="1:4" ht="15" customHeight="1" x14ac:dyDescent="0.35"/>
    <row r="102" spans="1:4" ht="8.15" customHeight="1" x14ac:dyDescent="0.35">
      <c r="A102" s="8"/>
      <c r="B102" s="8"/>
      <c r="C102" s="8"/>
      <c r="D102" s="8"/>
    </row>
    <row r="103" spans="1:4" x14ac:dyDescent="0.35">
      <c r="B103" s="9" t="s">
        <v>43</v>
      </c>
    </row>
  </sheetData>
  <mergeCells count="1">
    <mergeCell ref="B3:D3"/>
  </mergeCells>
  <hyperlinks>
    <hyperlink ref="C11" r:id="rId1" xr:uid="{BBCF6BF3-6819-4428-ABC6-C4FB4C9E7E7A}"/>
  </hyperlinks>
  <pageMargins left="0.39370078740157483" right="0.39370078740157483" top="0.39370078740157483" bottom="0.39370078740157483" header="0.39370078740157483" footer="0.39370078740157483"/>
  <pageSetup paperSize="9" scale="7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0D06-A41B-44AE-A168-B54E876DBF95}">
  <sheetPr>
    <tabColor rgb="FF0070C0"/>
  </sheetPr>
  <dimension ref="A1:C39"/>
  <sheetViews>
    <sheetView showGridLines="0" workbookViewId="0">
      <selection activeCell="H61" sqref="H61"/>
    </sheetView>
  </sheetViews>
  <sheetFormatPr defaultColWidth="9.1796875" defaultRowHeight="14.5" x14ac:dyDescent="0.35"/>
  <cols>
    <col min="1" max="1" width="25.81640625" style="1" customWidth="1"/>
    <col min="2" max="2" width="29.453125" style="1" customWidth="1"/>
    <col min="3" max="3" width="16.453125" style="1" customWidth="1"/>
    <col min="4" max="16384" width="9.1796875" style="1"/>
  </cols>
  <sheetData>
    <row r="1" spans="1:3" ht="4" customHeight="1" x14ac:dyDescent="0.35"/>
    <row r="2" spans="1:3" x14ac:dyDescent="0.35">
      <c r="A2" s="35" t="s">
        <v>0</v>
      </c>
      <c r="B2" s="17"/>
      <c r="C2" s="18"/>
    </row>
    <row r="3" spans="1:3" x14ac:dyDescent="0.35">
      <c r="A3" s="36" t="s">
        <v>2</v>
      </c>
      <c r="B3" s="28"/>
      <c r="C3" s="29"/>
    </row>
    <row r="4" spans="1:3" ht="15" customHeight="1" x14ac:dyDescent="0.35">
      <c r="A4" s="15" t="s">
        <v>1</v>
      </c>
      <c r="B4" s="84" t="s">
        <v>293</v>
      </c>
      <c r="C4" s="85"/>
    </row>
    <row r="5" spans="1:3" x14ac:dyDescent="0.35">
      <c r="A5" s="36" t="s">
        <v>3</v>
      </c>
      <c r="B5" s="82">
        <v>43191</v>
      </c>
      <c r="C5" s="83"/>
    </row>
    <row r="6" spans="1:3" x14ac:dyDescent="0.35">
      <c r="A6" s="36" t="s">
        <v>4</v>
      </c>
      <c r="B6" s="21" t="s">
        <v>103</v>
      </c>
      <c r="C6" s="20"/>
    </row>
    <row r="7" spans="1:3" x14ac:dyDescent="0.35">
      <c r="A7" s="37" t="s">
        <v>49</v>
      </c>
      <c r="B7" s="27" t="s">
        <v>651</v>
      </c>
      <c r="C7" s="29"/>
    </row>
    <row r="8" spans="1:3" ht="15" customHeight="1" x14ac:dyDescent="0.35">
      <c r="A8" s="38" t="s">
        <v>6</v>
      </c>
      <c r="B8" s="21" t="s">
        <v>294</v>
      </c>
      <c r="C8" s="24"/>
    </row>
    <row r="9" spans="1:3" s="45" customFormat="1" x14ac:dyDescent="0.35">
      <c r="A9" s="42"/>
      <c r="B9" s="43"/>
      <c r="C9" s="44"/>
    </row>
    <row r="10" spans="1:3" s="45" customFormat="1" x14ac:dyDescent="0.35">
      <c r="A10" s="39" t="s">
        <v>89</v>
      </c>
      <c r="B10" s="40"/>
      <c r="C10" s="41"/>
    </row>
    <row r="11" spans="1:3" s="45" customFormat="1" x14ac:dyDescent="0.35">
      <c r="A11" s="42"/>
      <c r="B11" s="43"/>
      <c r="C11" s="44"/>
    </row>
    <row r="12" spans="1:3" ht="15" customHeight="1" x14ac:dyDescent="0.35">
      <c r="A12" s="80" t="s">
        <v>303</v>
      </c>
    </row>
    <row r="13" spans="1:3" ht="15" customHeight="1" x14ac:dyDescent="0.35"/>
    <row r="14" spans="1:3" ht="15" customHeight="1" x14ac:dyDescent="0.35">
      <c r="A14" s="80" t="s">
        <v>304</v>
      </c>
    </row>
    <row r="15" spans="1:3" ht="15" customHeight="1" x14ac:dyDescent="0.35">
      <c r="A15" s="80" t="s">
        <v>295</v>
      </c>
    </row>
    <row r="16" spans="1:3" ht="15" customHeight="1" x14ac:dyDescent="0.35">
      <c r="A16" s="81" t="s">
        <v>296</v>
      </c>
    </row>
    <row r="17" spans="1:1" ht="15" customHeight="1" x14ac:dyDescent="0.35">
      <c r="A17" s="81"/>
    </row>
    <row r="18" spans="1:1" ht="15" customHeight="1" x14ac:dyDescent="0.35">
      <c r="A18" s="81"/>
    </row>
    <row r="19" spans="1:1" ht="15" customHeight="1" x14ac:dyDescent="0.35">
      <c r="A19" s="80" t="s">
        <v>297</v>
      </c>
    </row>
    <row r="20" spans="1:1" ht="15" customHeight="1" x14ac:dyDescent="0.35">
      <c r="A20" s="80"/>
    </row>
    <row r="21" spans="1:1" ht="15" customHeight="1" x14ac:dyDescent="0.35">
      <c r="A21" s="80" t="s">
        <v>298</v>
      </c>
    </row>
    <row r="22" spans="1:1" ht="15" customHeight="1" x14ac:dyDescent="0.35">
      <c r="A22" s="80"/>
    </row>
    <row r="23" spans="1:1" ht="15" customHeight="1" x14ac:dyDescent="0.35">
      <c r="A23" s="80" t="s">
        <v>305</v>
      </c>
    </row>
    <row r="24" spans="1:1" ht="15" customHeight="1" x14ac:dyDescent="0.35">
      <c r="A24" s="80" t="s">
        <v>306</v>
      </c>
    </row>
    <row r="25" spans="1:1" ht="15" customHeight="1" x14ac:dyDescent="0.35">
      <c r="A25" s="80"/>
    </row>
    <row r="26" spans="1:1" ht="15" customHeight="1" x14ac:dyDescent="0.35">
      <c r="A26" s="80" t="s">
        <v>321</v>
      </c>
    </row>
    <row r="27" spans="1:1" ht="15" customHeight="1" x14ac:dyDescent="0.35">
      <c r="A27" s="80"/>
    </row>
    <row r="28" spans="1:1" ht="15" customHeight="1" x14ac:dyDescent="0.35">
      <c r="A28" s="80" t="s">
        <v>317</v>
      </c>
    </row>
    <row r="29" spans="1:1" ht="15" customHeight="1" x14ac:dyDescent="0.35">
      <c r="A29" s="80" t="s">
        <v>318</v>
      </c>
    </row>
    <row r="30" spans="1:1" ht="15" customHeight="1" x14ac:dyDescent="0.35">
      <c r="A30" s="80"/>
    </row>
    <row r="31" spans="1:1" ht="15" customHeight="1" x14ac:dyDescent="0.35">
      <c r="A31" s="80" t="s">
        <v>319</v>
      </c>
    </row>
    <row r="32" spans="1:1" ht="15" customHeight="1" x14ac:dyDescent="0.35">
      <c r="A32" s="80" t="s">
        <v>320</v>
      </c>
    </row>
    <row r="33" spans="1:1" x14ac:dyDescent="0.35">
      <c r="A33" s="80"/>
    </row>
    <row r="34" spans="1:1" x14ac:dyDescent="0.35">
      <c r="A34" s="80" t="s">
        <v>299</v>
      </c>
    </row>
    <row r="35" spans="1:1" x14ac:dyDescent="0.35">
      <c r="A35" s="80" t="s">
        <v>300</v>
      </c>
    </row>
    <row r="36" spans="1:1" x14ac:dyDescent="0.35">
      <c r="A36" s="80" t="s">
        <v>295</v>
      </c>
    </row>
    <row r="37" spans="1:1" x14ac:dyDescent="0.35">
      <c r="A37" s="80" t="s">
        <v>301</v>
      </c>
    </row>
    <row r="38" spans="1:1" x14ac:dyDescent="0.35">
      <c r="A38" s="80" t="s">
        <v>302</v>
      </c>
    </row>
    <row r="39" spans="1:1" x14ac:dyDescent="0.35">
      <c r="A39" s="80"/>
    </row>
  </sheetData>
  <pageMargins left="0.39370078740157483" right="0.39370078740157483" top="0.39370078740157483" bottom="0.39370078740157483" header="0.39370078740157483"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BBDD-E185-4574-8947-26A7606F75CC}">
  <sheetPr filterMode="1">
    <tabColor rgb="FF0070C0"/>
    <pageSetUpPr fitToPage="1"/>
  </sheetPr>
  <dimension ref="A1:D57"/>
  <sheetViews>
    <sheetView showGridLines="0" topLeftCell="A9" workbookViewId="0">
      <selection activeCell="I75" sqref="I75"/>
    </sheetView>
  </sheetViews>
  <sheetFormatPr defaultColWidth="9.1796875" defaultRowHeight="14.5" x14ac:dyDescent="0.35"/>
  <cols>
    <col min="1" max="1" width="13.7265625" style="1" customWidth="1"/>
    <col min="2" max="2" width="86.453125" style="1" customWidth="1"/>
    <col min="3" max="3" width="1.26953125" style="1" customWidth="1"/>
    <col min="4" max="4" width="9.453125" style="1" customWidth="1"/>
    <col min="5" max="16384" width="9.1796875" style="1"/>
  </cols>
  <sheetData>
    <row r="1" spans="1:4" ht="4" customHeight="1" x14ac:dyDescent="0.35"/>
    <row r="2" spans="1:4" x14ac:dyDescent="0.35">
      <c r="A2" s="35" t="s">
        <v>0</v>
      </c>
      <c r="B2" s="17"/>
      <c r="C2" s="17"/>
      <c r="D2" s="18"/>
    </row>
    <row r="3" spans="1:4" x14ac:dyDescent="0.35">
      <c r="A3" s="36" t="s">
        <v>2</v>
      </c>
      <c r="B3" s="19"/>
      <c r="C3" s="19"/>
      <c r="D3" s="20"/>
    </row>
    <row r="4" spans="1:4" x14ac:dyDescent="0.35">
      <c r="A4" s="36" t="s">
        <v>1</v>
      </c>
      <c r="B4" s="19" t="s">
        <v>127</v>
      </c>
      <c r="C4" s="19"/>
      <c r="D4" s="20"/>
    </row>
    <row r="5" spans="1:4" x14ac:dyDescent="0.35">
      <c r="A5" s="36" t="s">
        <v>3</v>
      </c>
      <c r="B5" s="21">
        <v>43191</v>
      </c>
      <c r="C5" s="19"/>
      <c r="D5" s="20"/>
    </row>
    <row r="6" spans="1:4" x14ac:dyDescent="0.35">
      <c r="A6" s="36" t="s">
        <v>4</v>
      </c>
      <c r="B6" s="21" t="s">
        <v>101</v>
      </c>
      <c r="C6" s="19"/>
      <c r="D6" s="20"/>
    </row>
    <row r="7" spans="1:4" x14ac:dyDescent="0.35">
      <c r="A7" s="37" t="s">
        <v>49</v>
      </c>
      <c r="B7" s="27" t="s">
        <v>157</v>
      </c>
      <c r="C7" s="28"/>
      <c r="D7" s="29"/>
    </row>
    <row r="8" spans="1:4" ht="29" x14ac:dyDescent="0.35">
      <c r="A8" s="38" t="s">
        <v>6</v>
      </c>
      <c r="B8" s="22" t="s">
        <v>158</v>
      </c>
      <c r="C8" s="23"/>
      <c r="D8" s="24"/>
    </row>
    <row r="9" spans="1:4" x14ac:dyDescent="0.35">
      <c r="A9" s="39"/>
      <c r="B9" s="40"/>
      <c r="C9" s="41"/>
      <c r="D9" s="41"/>
    </row>
    <row r="10" spans="1:4" x14ac:dyDescent="0.35">
      <c r="A10" s="2" t="s">
        <v>45</v>
      </c>
      <c r="B10" s="2" t="s">
        <v>41</v>
      </c>
      <c r="D10" s="2" t="s">
        <v>42</v>
      </c>
    </row>
    <row r="11" spans="1:4" ht="8.15" hidden="1" customHeight="1" x14ac:dyDescent="0.35">
      <c r="A11" s="3"/>
      <c r="B11" s="4"/>
      <c r="D11" s="5"/>
    </row>
    <row r="12" spans="1:4" s="11" customFormat="1" x14ac:dyDescent="0.35">
      <c r="A12" s="10">
        <v>1</v>
      </c>
      <c r="B12" s="12" t="s">
        <v>128</v>
      </c>
      <c r="D12" s="10"/>
    </row>
    <row r="13" spans="1:4" ht="8.15" hidden="1" customHeight="1" x14ac:dyDescent="0.35">
      <c r="A13" s="6"/>
      <c r="B13" s="6"/>
      <c r="D13" s="6"/>
    </row>
    <row r="14" spans="1:4" hidden="1" x14ac:dyDescent="0.35">
      <c r="A14" s="13" t="s">
        <v>44</v>
      </c>
      <c r="B14" s="6" t="s">
        <v>129</v>
      </c>
      <c r="D14" s="6"/>
    </row>
    <row r="15" spans="1:4" hidden="1" x14ac:dyDescent="0.35">
      <c r="A15" s="13" t="s">
        <v>13</v>
      </c>
      <c r="B15" s="25" t="s">
        <v>133</v>
      </c>
      <c r="D15" s="6"/>
    </row>
    <row r="16" spans="1:4" hidden="1" x14ac:dyDescent="0.35">
      <c r="A16" s="13" t="s">
        <v>14</v>
      </c>
      <c r="B16" s="25" t="s">
        <v>130</v>
      </c>
      <c r="D16" s="6"/>
    </row>
    <row r="17" spans="1:4" hidden="1" x14ac:dyDescent="0.35">
      <c r="A17" s="13" t="s">
        <v>25</v>
      </c>
      <c r="B17" s="6" t="s">
        <v>132</v>
      </c>
      <c r="D17" s="6"/>
    </row>
    <row r="18" spans="1:4" hidden="1" x14ac:dyDescent="0.35">
      <c r="A18" s="13" t="s">
        <v>27</v>
      </c>
      <c r="B18" s="6" t="s">
        <v>131</v>
      </c>
      <c r="D18" s="6"/>
    </row>
    <row r="19" spans="1:4" hidden="1" x14ac:dyDescent="0.35">
      <c r="A19" s="13" t="s">
        <v>29</v>
      </c>
      <c r="B19" s="6" t="s">
        <v>135</v>
      </c>
      <c r="D19" s="6"/>
    </row>
    <row r="20" spans="1:4" hidden="1" x14ac:dyDescent="0.35">
      <c r="A20" s="13" t="s">
        <v>31</v>
      </c>
      <c r="B20" s="6" t="s">
        <v>134</v>
      </c>
      <c r="D20" s="6"/>
    </row>
    <row r="21" spans="1:4" hidden="1" x14ac:dyDescent="0.35">
      <c r="A21" s="13" t="s">
        <v>33</v>
      </c>
      <c r="B21" s="6" t="s">
        <v>150</v>
      </c>
      <c r="D21" s="6"/>
    </row>
    <row r="22" spans="1:4" ht="8.15" hidden="1" customHeight="1" x14ac:dyDescent="0.35">
      <c r="A22" s="6"/>
      <c r="B22" s="6"/>
      <c r="D22" s="6"/>
    </row>
    <row r="23" spans="1:4" s="11" customFormat="1" x14ac:dyDescent="0.35">
      <c r="A23" s="10">
        <v>2</v>
      </c>
      <c r="B23" s="12" t="s">
        <v>136</v>
      </c>
      <c r="D23" s="10"/>
    </row>
    <row r="24" spans="1:4" ht="8.15" hidden="1" customHeight="1" x14ac:dyDescent="0.35">
      <c r="A24" s="7"/>
      <c r="B24" s="6"/>
      <c r="D24" s="6"/>
    </row>
    <row r="25" spans="1:4" hidden="1" x14ac:dyDescent="0.35">
      <c r="A25" s="13" t="s">
        <v>44</v>
      </c>
      <c r="B25" s="6" t="s">
        <v>137</v>
      </c>
      <c r="D25" s="6"/>
    </row>
    <row r="26" spans="1:4" hidden="1" x14ac:dyDescent="0.35">
      <c r="A26" s="13" t="s">
        <v>13</v>
      </c>
      <c r="B26" s="6" t="s">
        <v>138</v>
      </c>
      <c r="D26" s="6"/>
    </row>
    <row r="27" spans="1:4" hidden="1" x14ac:dyDescent="0.35">
      <c r="A27" s="13" t="s">
        <v>14</v>
      </c>
      <c r="B27" s="6" t="s">
        <v>139</v>
      </c>
      <c r="D27" s="6"/>
    </row>
    <row r="28" spans="1:4" hidden="1" x14ac:dyDescent="0.35">
      <c r="A28" s="13" t="s">
        <v>25</v>
      </c>
      <c r="B28" s="6" t="s">
        <v>140</v>
      </c>
      <c r="D28" s="6"/>
    </row>
    <row r="29" spans="1:4" hidden="1" x14ac:dyDescent="0.35">
      <c r="A29" s="13" t="s">
        <v>27</v>
      </c>
      <c r="B29" s="6" t="s">
        <v>141</v>
      </c>
      <c r="D29" s="6"/>
    </row>
    <row r="30" spans="1:4" ht="8.15" hidden="1" customHeight="1" x14ac:dyDescent="0.35">
      <c r="A30" s="6"/>
      <c r="B30" s="6"/>
      <c r="D30" s="6"/>
    </row>
    <row r="31" spans="1:4" s="11" customFormat="1" x14ac:dyDescent="0.35">
      <c r="A31" s="10">
        <v>3</v>
      </c>
      <c r="B31" s="12" t="s">
        <v>142</v>
      </c>
      <c r="D31" s="10"/>
    </row>
    <row r="32" spans="1:4" ht="8.15" hidden="1" customHeight="1" x14ac:dyDescent="0.35">
      <c r="A32" s="6"/>
      <c r="B32" s="6"/>
      <c r="D32" s="6"/>
    </row>
    <row r="33" spans="1:4" hidden="1" x14ac:dyDescent="0.35">
      <c r="A33" s="13" t="s">
        <v>44</v>
      </c>
      <c r="B33" s="6" t="s">
        <v>143</v>
      </c>
      <c r="D33" s="6"/>
    </row>
    <row r="34" spans="1:4" hidden="1" x14ac:dyDescent="0.35">
      <c r="A34" s="13" t="s">
        <v>13</v>
      </c>
      <c r="B34" s="6" t="s">
        <v>144</v>
      </c>
      <c r="D34" s="6"/>
    </row>
    <row r="35" spans="1:4" hidden="1" x14ac:dyDescent="0.35">
      <c r="A35" s="13" t="s">
        <v>14</v>
      </c>
      <c r="B35" s="6" t="s">
        <v>145</v>
      </c>
      <c r="D35" s="6"/>
    </row>
    <row r="36" spans="1:4" hidden="1" x14ac:dyDescent="0.35">
      <c r="A36" s="13" t="s">
        <v>25</v>
      </c>
      <c r="B36" s="6" t="s">
        <v>146</v>
      </c>
      <c r="D36" s="6"/>
    </row>
    <row r="37" spans="1:4" hidden="1" x14ac:dyDescent="0.35">
      <c r="A37" s="13" t="s">
        <v>27</v>
      </c>
      <c r="B37" s="6" t="s">
        <v>147</v>
      </c>
      <c r="D37" s="6"/>
    </row>
    <row r="38" spans="1:4" hidden="1" x14ac:dyDescent="0.35">
      <c r="A38" s="13" t="s">
        <v>29</v>
      </c>
      <c r="B38" s="6" t="s">
        <v>148</v>
      </c>
      <c r="D38" s="6"/>
    </row>
    <row r="39" spans="1:4" hidden="1" x14ac:dyDescent="0.35">
      <c r="A39" s="13" t="s">
        <v>31</v>
      </c>
      <c r="B39" s="6" t="s">
        <v>149</v>
      </c>
      <c r="D39" s="6"/>
    </row>
    <row r="40" spans="1:4" ht="8.15" hidden="1" customHeight="1" x14ac:dyDescent="0.35">
      <c r="A40" s="6"/>
      <c r="B40" s="6"/>
      <c r="D40" s="6"/>
    </row>
    <row r="41" spans="1:4" s="11" customFormat="1" x14ac:dyDescent="0.35">
      <c r="A41" s="10">
        <v>4</v>
      </c>
      <c r="B41" s="12" t="s">
        <v>151</v>
      </c>
      <c r="D41" s="10"/>
    </row>
    <row r="42" spans="1:4" ht="8.15" hidden="1" customHeight="1" x14ac:dyDescent="0.35">
      <c r="A42" s="6"/>
      <c r="B42" s="6"/>
      <c r="D42" s="6"/>
    </row>
    <row r="43" spans="1:4" hidden="1" x14ac:dyDescent="0.35">
      <c r="A43" s="13" t="s">
        <v>44</v>
      </c>
      <c r="B43" s="6" t="s">
        <v>152</v>
      </c>
      <c r="D43" s="6"/>
    </row>
    <row r="44" spans="1:4" hidden="1" x14ac:dyDescent="0.35">
      <c r="A44" s="13" t="s">
        <v>13</v>
      </c>
      <c r="B44" s="6" t="s">
        <v>156</v>
      </c>
      <c r="D44" s="6"/>
    </row>
    <row r="45" spans="1:4" hidden="1" x14ac:dyDescent="0.35">
      <c r="A45" s="13" t="s">
        <v>14</v>
      </c>
      <c r="B45" s="6" t="s">
        <v>153</v>
      </c>
      <c r="D45" s="6"/>
    </row>
    <row r="46" spans="1:4" hidden="1" x14ac:dyDescent="0.35">
      <c r="A46" s="13" t="s">
        <v>25</v>
      </c>
      <c r="B46" s="6" t="s">
        <v>154</v>
      </c>
      <c r="D46" s="6"/>
    </row>
    <row r="47" spans="1:4" hidden="1" x14ac:dyDescent="0.35">
      <c r="A47" s="13" t="s">
        <v>27</v>
      </c>
      <c r="B47" s="6" t="s">
        <v>155</v>
      </c>
      <c r="D47" s="6"/>
    </row>
    <row r="48" spans="1:4" ht="8.15" hidden="1" customHeight="1" x14ac:dyDescent="0.35">
      <c r="A48" s="6"/>
      <c r="B48" s="6"/>
      <c r="D48" s="6"/>
    </row>
    <row r="49" spans="1:4" s="11" customFormat="1" x14ac:dyDescent="0.35">
      <c r="A49" s="10">
        <v>4</v>
      </c>
      <c r="B49" s="12" t="s">
        <v>185</v>
      </c>
      <c r="D49" s="10"/>
    </row>
    <row r="50" spans="1:4" hidden="1" x14ac:dyDescent="0.35">
      <c r="A50" s="13" t="s">
        <v>44</v>
      </c>
      <c r="B50" s="6" t="s">
        <v>186</v>
      </c>
      <c r="D50" s="6"/>
    </row>
    <row r="51" spans="1:4" hidden="1" x14ac:dyDescent="0.35">
      <c r="A51" s="13" t="s">
        <v>13</v>
      </c>
      <c r="B51" s="6" t="s">
        <v>189</v>
      </c>
      <c r="D51" s="6"/>
    </row>
    <row r="52" spans="1:4" hidden="1" x14ac:dyDescent="0.35">
      <c r="A52" s="13" t="s">
        <v>14</v>
      </c>
      <c r="B52" s="6" t="s">
        <v>187</v>
      </c>
      <c r="D52" s="6"/>
    </row>
    <row r="53" spans="1:4" hidden="1" x14ac:dyDescent="0.35">
      <c r="A53" s="13" t="s">
        <v>25</v>
      </c>
      <c r="B53" s="6" t="s">
        <v>188</v>
      </c>
      <c r="D53" s="6"/>
    </row>
    <row r="54" spans="1:4" hidden="1" x14ac:dyDescent="0.35">
      <c r="A54" s="13" t="s">
        <v>27</v>
      </c>
      <c r="B54" s="6" t="s">
        <v>190</v>
      </c>
      <c r="D54" s="6"/>
    </row>
    <row r="55" spans="1:4" hidden="1" x14ac:dyDescent="0.35">
      <c r="A55" s="13" t="s">
        <v>29</v>
      </c>
      <c r="B55" s="6" t="s">
        <v>191</v>
      </c>
      <c r="D55" s="6"/>
    </row>
    <row r="56" spans="1:4" ht="30" hidden="1" customHeight="1" x14ac:dyDescent="0.35">
      <c r="A56" s="8"/>
      <c r="B56" s="8"/>
      <c r="C56" s="8"/>
      <c r="D56" s="8"/>
    </row>
    <row r="57" spans="1:4" hidden="1" x14ac:dyDescent="0.35">
      <c r="B57" s="9" t="s">
        <v>43</v>
      </c>
    </row>
  </sheetData>
  <autoFilter ref="A10:D57" xr:uid="{F2A7FD3D-8179-4798-8D39-75BE08F75397}">
    <filterColumn colId="0">
      <filters>
        <filter val="1"/>
        <filter val="2"/>
        <filter val="3"/>
        <filter val="4"/>
      </filters>
    </filterColumn>
  </autoFilter>
  <pageMargins left="0.39370078740157483" right="0.39370078740157483" top="0.39370078740157483" bottom="0.39370078740157483" header="0.39370078740157483" footer="0.3937007874015748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C10D7-2AB9-4599-995D-21FAA2B0437B}">
  <sheetPr>
    <tabColor rgb="FF0070C0"/>
    <pageSetUpPr fitToPage="1"/>
  </sheetPr>
  <dimension ref="A1:D50"/>
  <sheetViews>
    <sheetView showGridLines="0" workbookViewId="0">
      <selection activeCell="H61" sqref="H61"/>
    </sheetView>
  </sheetViews>
  <sheetFormatPr defaultColWidth="9.1796875" defaultRowHeight="14.5" x14ac:dyDescent="0.35"/>
  <cols>
    <col min="1" max="1" width="13.7265625" style="1" customWidth="1"/>
    <col min="2" max="2" width="87.26953125" style="1" customWidth="1"/>
    <col min="3" max="3" width="1.26953125" style="1" customWidth="1"/>
    <col min="4" max="4" width="9.453125" style="1" customWidth="1"/>
    <col min="5" max="16384" width="9.1796875" style="1"/>
  </cols>
  <sheetData>
    <row r="1" spans="1:4" ht="4" customHeight="1" x14ac:dyDescent="0.35"/>
    <row r="2" spans="1:4" x14ac:dyDescent="0.35">
      <c r="A2" s="35" t="s">
        <v>0</v>
      </c>
      <c r="B2" s="17"/>
      <c r="C2" s="17"/>
      <c r="D2" s="18"/>
    </row>
    <row r="3" spans="1:4" x14ac:dyDescent="0.35">
      <c r="A3" s="36" t="s">
        <v>2</v>
      </c>
      <c r="B3" s="19"/>
      <c r="C3" s="19"/>
      <c r="D3" s="20"/>
    </row>
    <row r="4" spans="1:4" x14ac:dyDescent="0.35">
      <c r="A4" s="36" t="s">
        <v>1</v>
      </c>
      <c r="B4" s="19" t="s">
        <v>307</v>
      </c>
      <c r="C4" s="19"/>
      <c r="D4" s="20"/>
    </row>
    <row r="5" spans="1:4" x14ac:dyDescent="0.35">
      <c r="A5" s="36" t="s">
        <v>3</v>
      </c>
      <c r="B5" s="21">
        <v>43191</v>
      </c>
      <c r="C5" s="19"/>
      <c r="D5" s="20"/>
    </row>
    <row r="6" spans="1:4" x14ac:dyDescent="0.35">
      <c r="A6" s="36" t="s">
        <v>4</v>
      </c>
      <c r="B6" s="21" t="s">
        <v>101</v>
      </c>
      <c r="C6" s="19"/>
      <c r="D6" s="20"/>
    </row>
    <row r="7" spans="1:4" x14ac:dyDescent="0.35">
      <c r="A7" s="37" t="s">
        <v>49</v>
      </c>
      <c r="B7" s="27"/>
      <c r="C7" s="28"/>
      <c r="D7" s="29"/>
    </row>
    <row r="8" spans="1:4" ht="43.5" x14ac:dyDescent="0.35">
      <c r="A8" s="38" t="s">
        <v>6</v>
      </c>
      <c r="B8" s="22" t="s">
        <v>308</v>
      </c>
      <c r="C8" s="23"/>
      <c r="D8" s="24"/>
    </row>
    <row r="9" spans="1:4" x14ac:dyDescent="0.35">
      <c r="A9" s="39"/>
      <c r="B9" s="40"/>
      <c r="C9" s="41"/>
      <c r="D9" s="41"/>
    </row>
    <row r="10" spans="1:4" x14ac:dyDescent="0.35">
      <c r="A10" s="2" t="s">
        <v>45</v>
      </c>
      <c r="B10" s="2" t="s">
        <v>41</v>
      </c>
      <c r="D10" s="2" t="s">
        <v>42</v>
      </c>
    </row>
    <row r="11" spans="1:4" ht="8.15" customHeight="1" x14ac:dyDescent="0.35">
      <c r="A11" s="3"/>
      <c r="B11" s="4"/>
      <c r="D11" s="5"/>
    </row>
    <row r="12" spans="1:4" x14ac:dyDescent="0.35">
      <c r="A12" s="2" t="s">
        <v>45</v>
      </c>
      <c r="B12" s="86" t="s">
        <v>312</v>
      </c>
      <c r="D12" s="2" t="s">
        <v>42</v>
      </c>
    </row>
    <row r="13" spans="1:4" x14ac:dyDescent="0.35">
      <c r="A13" s="13"/>
      <c r="B13" s="6" t="s">
        <v>177</v>
      </c>
      <c r="D13" s="6"/>
    </row>
    <row r="14" spans="1:4" x14ac:dyDescent="0.35">
      <c r="A14" s="13"/>
      <c r="B14" s="6" t="s">
        <v>162</v>
      </c>
      <c r="D14" s="6"/>
    </row>
    <row r="15" spans="1:4" x14ac:dyDescent="0.35">
      <c r="A15" s="13"/>
      <c r="B15" s="6" t="s">
        <v>164</v>
      </c>
      <c r="D15" s="6"/>
    </row>
    <row r="16" spans="1:4" x14ac:dyDescent="0.35">
      <c r="A16" s="13"/>
      <c r="B16" s="6" t="s">
        <v>178</v>
      </c>
      <c r="D16" s="6"/>
    </row>
    <row r="17" spans="1:4" x14ac:dyDescent="0.35">
      <c r="A17" s="13"/>
      <c r="B17" s="6" t="s">
        <v>316</v>
      </c>
      <c r="D17" s="6"/>
    </row>
    <row r="18" spans="1:4" x14ac:dyDescent="0.35">
      <c r="A18" s="2" t="s">
        <v>45</v>
      </c>
      <c r="B18" s="86" t="s">
        <v>311</v>
      </c>
      <c r="D18" s="2" t="s">
        <v>42</v>
      </c>
    </row>
    <row r="19" spans="1:4" x14ac:dyDescent="0.35">
      <c r="A19" s="13"/>
      <c r="B19" s="6" t="s">
        <v>161</v>
      </c>
      <c r="D19" s="6"/>
    </row>
    <row r="20" spans="1:4" x14ac:dyDescent="0.35">
      <c r="A20" s="13"/>
      <c r="B20" s="6" t="s">
        <v>163</v>
      </c>
      <c r="D20" s="6"/>
    </row>
    <row r="21" spans="1:4" x14ac:dyDescent="0.35">
      <c r="A21" s="13"/>
      <c r="B21" s="25" t="s">
        <v>159</v>
      </c>
      <c r="D21" s="6"/>
    </row>
    <row r="22" spans="1:4" x14ac:dyDescent="0.35">
      <c r="A22" s="13"/>
      <c r="B22" s="6" t="s">
        <v>165</v>
      </c>
      <c r="D22" s="6"/>
    </row>
    <row r="23" spans="1:4" x14ac:dyDescent="0.35">
      <c r="A23" s="2" t="s">
        <v>45</v>
      </c>
      <c r="B23" s="86" t="s">
        <v>310</v>
      </c>
      <c r="D23" s="2" t="s">
        <v>42</v>
      </c>
    </row>
    <row r="24" spans="1:4" x14ac:dyDescent="0.35">
      <c r="A24" s="13"/>
      <c r="B24" s="6" t="s">
        <v>309</v>
      </c>
      <c r="D24" s="6"/>
    </row>
    <row r="25" spans="1:4" x14ac:dyDescent="0.35">
      <c r="A25" s="13"/>
      <c r="B25" s="6" t="s">
        <v>166</v>
      </c>
      <c r="D25" s="6"/>
    </row>
    <row r="26" spans="1:4" x14ac:dyDescent="0.35">
      <c r="A26" s="13"/>
      <c r="B26" s="6" t="s">
        <v>174</v>
      </c>
      <c r="D26" s="6"/>
    </row>
    <row r="27" spans="1:4" x14ac:dyDescent="0.35">
      <c r="A27" s="2" t="s">
        <v>45</v>
      </c>
      <c r="B27" s="86" t="s">
        <v>313</v>
      </c>
      <c r="D27" s="2" t="s">
        <v>42</v>
      </c>
    </row>
    <row r="28" spans="1:4" x14ac:dyDescent="0.35">
      <c r="A28" s="13"/>
      <c r="B28" s="6" t="s">
        <v>167</v>
      </c>
      <c r="D28" s="6"/>
    </row>
    <row r="29" spans="1:4" x14ac:dyDescent="0.35">
      <c r="A29" s="13"/>
      <c r="B29" s="6" t="s">
        <v>180</v>
      </c>
      <c r="D29" s="6"/>
    </row>
    <row r="30" spans="1:4" x14ac:dyDescent="0.35">
      <c r="A30" s="13"/>
      <c r="B30" s="6" t="s">
        <v>169</v>
      </c>
      <c r="D30" s="6"/>
    </row>
    <row r="31" spans="1:4" x14ac:dyDescent="0.35">
      <c r="A31" s="13"/>
      <c r="B31" s="6" t="s">
        <v>168</v>
      </c>
      <c r="D31" s="6"/>
    </row>
    <row r="32" spans="1:4" x14ac:dyDescent="0.35">
      <c r="A32" s="13"/>
      <c r="B32" s="6" t="s">
        <v>181</v>
      </c>
      <c r="D32" s="6"/>
    </row>
    <row r="33" spans="1:4" x14ac:dyDescent="0.35">
      <c r="A33" s="13"/>
      <c r="B33" s="6" t="s">
        <v>176</v>
      </c>
      <c r="D33" s="6"/>
    </row>
    <row r="34" spans="1:4" x14ac:dyDescent="0.35">
      <c r="A34" s="13"/>
      <c r="B34" s="6" t="s">
        <v>315</v>
      </c>
      <c r="D34" s="6"/>
    </row>
    <row r="35" spans="1:4" x14ac:dyDescent="0.35">
      <c r="A35" s="13"/>
      <c r="B35" s="6" t="s">
        <v>175</v>
      </c>
      <c r="D35" s="6"/>
    </row>
    <row r="36" spans="1:4" x14ac:dyDescent="0.35">
      <c r="A36" s="2" t="s">
        <v>45</v>
      </c>
      <c r="B36" s="86" t="s">
        <v>314</v>
      </c>
      <c r="D36" s="2" t="s">
        <v>42</v>
      </c>
    </row>
    <row r="37" spans="1:4" x14ac:dyDescent="0.35">
      <c r="A37" s="13"/>
      <c r="B37" s="25" t="s">
        <v>160</v>
      </c>
      <c r="D37" s="6"/>
    </row>
    <row r="38" spans="1:4" x14ac:dyDescent="0.35">
      <c r="A38" s="13"/>
      <c r="B38" s="6" t="s">
        <v>170</v>
      </c>
      <c r="D38" s="6"/>
    </row>
    <row r="39" spans="1:4" x14ac:dyDescent="0.35">
      <c r="A39" s="13"/>
      <c r="B39" s="6" t="s">
        <v>171</v>
      </c>
      <c r="D39" s="6"/>
    </row>
    <row r="40" spans="1:4" x14ac:dyDescent="0.35">
      <c r="A40" s="13"/>
      <c r="B40" s="6" t="s">
        <v>172</v>
      </c>
      <c r="D40" s="6"/>
    </row>
    <row r="41" spans="1:4" x14ac:dyDescent="0.35">
      <c r="A41" s="13"/>
      <c r="B41" s="6" t="s">
        <v>173</v>
      </c>
      <c r="D41" s="6"/>
    </row>
    <row r="42" spans="1:4" x14ac:dyDescent="0.35">
      <c r="A42" s="13"/>
      <c r="B42" s="6" t="s">
        <v>179</v>
      </c>
      <c r="D42" s="6"/>
    </row>
    <row r="43" spans="1:4" x14ac:dyDescent="0.35">
      <c r="A43" s="13"/>
      <c r="B43" s="6" t="s">
        <v>182</v>
      </c>
      <c r="D43" s="6"/>
    </row>
    <row r="44" spans="1:4" x14ac:dyDescent="0.35">
      <c r="A44" s="33"/>
      <c r="B44" s="4"/>
      <c r="D44" s="4"/>
    </row>
    <row r="45" spans="1:4" s="4" customFormat="1" ht="15" customHeight="1" x14ac:dyDescent="0.35">
      <c r="A45" s="34" t="s">
        <v>222</v>
      </c>
      <c r="B45" s="33"/>
      <c r="C45" s="33"/>
      <c r="D45" s="33"/>
    </row>
    <row r="46" spans="1:4" s="4" customFormat="1" ht="8.15" customHeight="1" x14ac:dyDescent="0.35"/>
    <row r="47" spans="1:4" s="4" customFormat="1" x14ac:dyDescent="0.35">
      <c r="B47" s="1" t="s">
        <v>55</v>
      </c>
    </row>
    <row r="48" spans="1:4" x14ac:dyDescent="0.35">
      <c r="B48" s="1" t="s">
        <v>56</v>
      </c>
    </row>
    <row r="49" spans="1:4" ht="8.15" customHeight="1" x14ac:dyDescent="0.35">
      <c r="A49" s="8"/>
      <c r="B49" s="8"/>
      <c r="C49" s="8"/>
      <c r="D49" s="8"/>
    </row>
    <row r="50" spans="1:4" x14ac:dyDescent="0.35">
      <c r="B50" s="9" t="s">
        <v>43</v>
      </c>
    </row>
  </sheetData>
  <pageMargins left="0.39370078740157483" right="0.39370078740157483" top="0.39370078740157483" bottom="0.39370078740157483" header="0.39370078740157483" footer="0.3937007874015748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47E5-ABCD-44A2-8A44-907F2C77AAE2}">
  <sheetPr>
    <tabColor rgb="FF0070C0"/>
    <pageSetUpPr fitToPage="1"/>
  </sheetPr>
  <dimension ref="A1:H98"/>
  <sheetViews>
    <sheetView showGridLines="0" workbookViewId="0">
      <selection activeCell="H61" sqref="H61"/>
    </sheetView>
  </sheetViews>
  <sheetFormatPr defaultColWidth="9.1796875" defaultRowHeight="14.5" x14ac:dyDescent="0.35"/>
  <cols>
    <col min="1" max="1" width="13.7265625" style="1" customWidth="1"/>
    <col min="2" max="6" width="15.7265625" style="1" customWidth="1"/>
    <col min="7" max="7" width="1.7265625" style="4" customWidth="1"/>
    <col min="8" max="8" width="15.7265625" style="1" customWidth="1"/>
    <col min="9" max="16384" width="9.1796875" style="1"/>
  </cols>
  <sheetData>
    <row r="1" spans="1:8" ht="4" customHeight="1" x14ac:dyDescent="0.35"/>
    <row r="2" spans="1:8" x14ac:dyDescent="0.35">
      <c r="A2" s="35" t="s">
        <v>0</v>
      </c>
      <c r="B2" s="17"/>
      <c r="C2" s="17"/>
      <c r="D2" s="17"/>
      <c r="E2" s="17"/>
      <c r="F2" s="17"/>
      <c r="G2" s="41"/>
      <c r="H2" s="17"/>
    </row>
    <row r="3" spans="1:8" x14ac:dyDescent="0.35">
      <c r="A3" s="36" t="s">
        <v>2</v>
      </c>
      <c r="B3" s="19"/>
      <c r="C3" s="19"/>
      <c r="D3" s="19"/>
      <c r="E3" s="19"/>
      <c r="F3" s="19"/>
      <c r="G3" s="41"/>
      <c r="H3" s="19"/>
    </row>
    <row r="4" spans="1:8" x14ac:dyDescent="0.35">
      <c r="A4" s="36" t="s">
        <v>1</v>
      </c>
      <c r="B4" s="19" t="s">
        <v>192</v>
      </c>
      <c r="C4" s="19"/>
      <c r="D4" s="19"/>
      <c r="E4" s="19"/>
      <c r="F4" s="19"/>
      <c r="G4" s="41"/>
      <c r="H4" s="19"/>
    </row>
    <row r="5" spans="1:8" x14ac:dyDescent="0.35">
      <c r="A5" s="36" t="s">
        <v>3</v>
      </c>
      <c r="B5" s="21">
        <v>43191</v>
      </c>
      <c r="C5" s="21"/>
      <c r="D5" s="21"/>
      <c r="E5" s="21"/>
      <c r="F5" s="21"/>
      <c r="G5" s="76"/>
      <c r="H5" s="21"/>
    </row>
    <row r="6" spans="1:8" x14ac:dyDescent="0.35">
      <c r="A6" s="36" t="s">
        <v>4</v>
      </c>
      <c r="B6" s="21" t="s">
        <v>101</v>
      </c>
      <c r="C6" s="21"/>
      <c r="D6" s="21"/>
      <c r="E6" s="21"/>
      <c r="F6" s="21"/>
      <c r="G6" s="76"/>
      <c r="H6" s="21"/>
    </row>
    <row r="7" spans="1:8" x14ac:dyDescent="0.35">
      <c r="A7" s="37" t="s">
        <v>49</v>
      </c>
      <c r="B7" s="27"/>
      <c r="C7" s="27"/>
      <c r="D7" s="27"/>
      <c r="E7" s="27"/>
      <c r="F7" s="27"/>
      <c r="G7" s="76"/>
      <c r="H7" s="27"/>
    </row>
    <row r="8" spans="1:8" x14ac:dyDescent="0.35">
      <c r="A8" s="38" t="s">
        <v>6</v>
      </c>
      <c r="B8" s="19" t="s">
        <v>270</v>
      </c>
      <c r="C8" s="22"/>
      <c r="D8" s="22"/>
      <c r="E8" s="22"/>
      <c r="F8" s="22"/>
      <c r="G8" s="40"/>
      <c r="H8" s="22"/>
    </row>
    <row r="9" spans="1:8" ht="8.15" customHeight="1" x14ac:dyDescent="0.35"/>
    <row r="10" spans="1:8" s="11" customFormat="1" x14ac:dyDescent="0.35">
      <c r="A10" s="72">
        <v>1</v>
      </c>
      <c r="B10" s="73" t="s">
        <v>193</v>
      </c>
      <c r="C10" s="74"/>
      <c r="D10" s="74"/>
      <c r="E10" s="74" t="s">
        <v>248</v>
      </c>
      <c r="F10" s="75" t="s">
        <v>247</v>
      </c>
      <c r="G10" s="71"/>
      <c r="H10" s="10"/>
    </row>
    <row r="11" spans="1:8" ht="15" customHeight="1" x14ac:dyDescent="0.35">
      <c r="A11" s="69" t="s">
        <v>44</v>
      </c>
      <c r="B11" s="8" t="s">
        <v>194</v>
      </c>
      <c r="C11" s="8"/>
      <c r="D11" s="8"/>
      <c r="E11" s="8"/>
      <c r="F11" s="70"/>
      <c r="H11" s="65"/>
    </row>
    <row r="12" spans="1:8" ht="15" customHeight="1" x14ac:dyDescent="0.35">
      <c r="A12" s="66" t="s">
        <v>13</v>
      </c>
      <c r="B12" s="67" t="s">
        <v>196</v>
      </c>
      <c r="C12" s="67"/>
      <c r="D12" s="67"/>
      <c r="E12" s="67"/>
      <c r="F12" s="68"/>
      <c r="H12" s="6"/>
    </row>
    <row r="13" spans="1:8" ht="15" customHeight="1" x14ac:dyDescent="0.35">
      <c r="A13" s="66" t="s">
        <v>27</v>
      </c>
      <c r="B13" s="67" t="s">
        <v>195</v>
      </c>
      <c r="C13" s="67"/>
      <c r="D13" s="67"/>
      <c r="E13" s="67"/>
      <c r="F13" s="68"/>
      <c r="H13" s="6"/>
    </row>
    <row r="14" spans="1:8" ht="15" customHeight="1" x14ac:dyDescent="0.35">
      <c r="A14" s="66" t="s">
        <v>25</v>
      </c>
      <c r="B14" s="67" t="s">
        <v>197</v>
      </c>
      <c r="C14" s="67"/>
      <c r="D14" s="67"/>
      <c r="E14" s="67"/>
      <c r="F14" s="68"/>
      <c r="H14" s="6"/>
    </row>
    <row r="15" spans="1:8" ht="15" customHeight="1" x14ac:dyDescent="0.35">
      <c r="A15" s="66" t="s">
        <v>27</v>
      </c>
      <c r="B15" s="67" t="s">
        <v>198</v>
      </c>
      <c r="C15" s="67"/>
      <c r="D15" s="67"/>
      <c r="E15" s="67"/>
      <c r="F15" s="68"/>
      <c r="H15" s="6"/>
    </row>
    <row r="16" spans="1:8" ht="15" customHeight="1" x14ac:dyDescent="0.35">
      <c r="A16" s="66" t="s">
        <v>29</v>
      </c>
      <c r="B16" s="67" t="s">
        <v>246</v>
      </c>
      <c r="C16" s="67"/>
      <c r="D16" s="67"/>
      <c r="E16" s="67"/>
      <c r="F16" s="68"/>
      <c r="H16" s="6"/>
    </row>
    <row r="17" spans="1:8" ht="15" customHeight="1" x14ac:dyDescent="0.35">
      <c r="A17" s="66"/>
      <c r="B17" s="67"/>
      <c r="C17" s="67"/>
      <c r="D17" s="67"/>
      <c r="E17" s="67"/>
      <c r="F17" s="68"/>
      <c r="H17" s="6"/>
    </row>
    <row r="18" spans="1:8" s="11" customFormat="1" x14ac:dyDescent="0.35">
      <c r="A18" s="72">
        <v>2</v>
      </c>
      <c r="B18" s="73" t="s">
        <v>225</v>
      </c>
      <c r="C18" s="74"/>
      <c r="D18" s="74"/>
      <c r="E18" s="74"/>
      <c r="F18" s="75"/>
      <c r="G18" s="71"/>
      <c r="H18" s="10"/>
    </row>
    <row r="19" spans="1:8" ht="15" customHeight="1" x14ac:dyDescent="0.35">
      <c r="A19" s="69" t="s">
        <v>44</v>
      </c>
      <c r="B19" s="67" t="s">
        <v>199</v>
      </c>
      <c r="C19" s="67" t="s">
        <v>226</v>
      </c>
      <c r="D19" s="67"/>
      <c r="E19" s="67"/>
      <c r="F19" s="68"/>
      <c r="H19" s="6"/>
    </row>
    <row r="20" spans="1:8" ht="15" customHeight="1" x14ac:dyDescent="0.35">
      <c r="A20" s="66" t="s">
        <v>13</v>
      </c>
      <c r="B20" s="67" t="s">
        <v>259</v>
      </c>
      <c r="C20" s="67" t="s">
        <v>226</v>
      </c>
      <c r="D20" s="67" t="s">
        <v>227</v>
      </c>
      <c r="E20" s="67"/>
      <c r="F20" s="68"/>
      <c r="H20" s="6"/>
    </row>
    <row r="21" spans="1:8" ht="15" customHeight="1" x14ac:dyDescent="0.35">
      <c r="A21" s="66" t="s">
        <v>14</v>
      </c>
      <c r="B21" s="67" t="s">
        <v>200</v>
      </c>
      <c r="C21" s="67" t="s">
        <v>226</v>
      </c>
      <c r="D21" s="67" t="s">
        <v>227</v>
      </c>
      <c r="E21" s="67"/>
      <c r="F21" s="68"/>
      <c r="H21" s="6"/>
    </row>
    <row r="22" spans="1:8" ht="15" customHeight="1" x14ac:dyDescent="0.35">
      <c r="A22" s="66" t="s">
        <v>25</v>
      </c>
      <c r="B22" s="67" t="s">
        <v>201</v>
      </c>
      <c r="C22" s="67" t="s">
        <v>226</v>
      </c>
      <c r="D22" s="67" t="s">
        <v>227</v>
      </c>
      <c r="E22" s="67"/>
      <c r="F22" s="68"/>
      <c r="H22" s="6"/>
    </row>
    <row r="23" spans="1:8" s="11" customFormat="1" ht="15" customHeight="1" x14ac:dyDescent="0.35">
      <c r="A23" s="66" t="s">
        <v>27</v>
      </c>
      <c r="B23" s="67" t="s">
        <v>228</v>
      </c>
      <c r="C23" s="67" t="s">
        <v>226</v>
      </c>
      <c r="D23" s="67" t="s">
        <v>227</v>
      </c>
      <c r="E23" s="67"/>
      <c r="F23" s="68"/>
      <c r="G23" s="4"/>
      <c r="H23" s="6"/>
    </row>
    <row r="24" spans="1:8" s="11" customFormat="1" ht="15" customHeight="1" x14ac:dyDescent="0.35">
      <c r="A24" s="66"/>
      <c r="B24" s="67"/>
      <c r="C24" s="67"/>
      <c r="D24" s="67"/>
      <c r="E24" s="67"/>
      <c r="F24" s="68"/>
      <c r="G24" s="4"/>
      <c r="H24" s="6"/>
    </row>
    <row r="25" spans="1:8" ht="15" customHeight="1" x14ac:dyDescent="0.35">
      <c r="A25" s="66"/>
      <c r="B25" s="67"/>
      <c r="C25" s="67"/>
      <c r="D25" s="67"/>
      <c r="E25" s="67"/>
      <c r="F25" s="68"/>
      <c r="H25" s="6"/>
    </row>
    <row r="26" spans="1:8" s="11" customFormat="1" x14ac:dyDescent="0.35">
      <c r="A26" s="72">
        <v>3</v>
      </c>
      <c r="B26" s="73" t="s">
        <v>203</v>
      </c>
      <c r="C26" s="74"/>
      <c r="D26" s="74"/>
      <c r="E26" s="74"/>
      <c r="F26" s="75"/>
      <c r="G26" s="71"/>
      <c r="H26" s="10"/>
    </row>
    <row r="27" spans="1:8" ht="15" customHeight="1" x14ac:dyDescent="0.35">
      <c r="A27" s="66" t="s">
        <v>204</v>
      </c>
      <c r="B27" s="77" t="s">
        <v>205</v>
      </c>
      <c r="C27" s="77" t="s">
        <v>624</v>
      </c>
      <c r="D27" s="77" t="s">
        <v>206</v>
      </c>
      <c r="E27" s="77" t="s">
        <v>223</v>
      </c>
      <c r="F27" s="78" t="s">
        <v>243</v>
      </c>
      <c r="H27" s="6"/>
    </row>
    <row r="28" spans="1:8" ht="15" customHeight="1" x14ac:dyDescent="0.35">
      <c r="A28" s="66">
        <v>1</v>
      </c>
      <c r="B28" s="67" t="s">
        <v>208</v>
      </c>
      <c r="C28" s="67"/>
      <c r="D28" s="67"/>
      <c r="E28" s="67"/>
      <c r="F28" s="68"/>
      <c r="H28" s="6"/>
    </row>
    <row r="29" spans="1:8" ht="15" customHeight="1" x14ac:dyDescent="0.35">
      <c r="A29" s="66">
        <v>2</v>
      </c>
      <c r="B29" s="67" t="s">
        <v>209</v>
      </c>
      <c r="C29" s="67"/>
      <c r="D29" s="67"/>
      <c r="E29" s="67"/>
      <c r="F29" s="68"/>
      <c r="H29" s="6"/>
    </row>
    <row r="30" spans="1:8" s="11" customFormat="1" ht="15" customHeight="1" x14ac:dyDescent="0.35">
      <c r="A30" s="66">
        <v>3</v>
      </c>
      <c r="B30" s="67" t="s">
        <v>210</v>
      </c>
      <c r="C30" s="67"/>
      <c r="D30" s="67"/>
      <c r="E30" s="67"/>
      <c r="F30" s="68"/>
      <c r="G30" s="4"/>
      <c r="H30" s="6"/>
    </row>
    <row r="31" spans="1:8" ht="15" customHeight="1" x14ac:dyDescent="0.35">
      <c r="A31" s="66">
        <v>4</v>
      </c>
      <c r="B31" s="67" t="s">
        <v>211</v>
      </c>
      <c r="C31" s="67"/>
      <c r="D31" s="67"/>
      <c r="E31" s="67"/>
      <c r="F31" s="68"/>
      <c r="H31" s="6"/>
    </row>
    <row r="32" spans="1:8" ht="15" customHeight="1" x14ac:dyDescent="0.35">
      <c r="A32" s="66">
        <v>5</v>
      </c>
      <c r="B32" s="67" t="s">
        <v>224</v>
      </c>
      <c r="C32" s="67"/>
      <c r="D32" s="67"/>
      <c r="E32" s="67"/>
      <c r="F32" s="68"/>
      <c r="H32" s="6"/>
    </row>
    <row r="33" spans="1:8" ht="15" customHeight="1" x14ac:dyDescent="0.35">
      <c r="A33" s="66">
        <v>6</v>
      </c>
      <c r="B33" s="67" t="s">
        <v>212</v>
      </c>
      <c r="C33" s="67"/>
      <c r="D33" s="67"/>
      <c r="E33" s="67"/>
      <c r="F33" s="68"/>
      <c r="H33" s="6"/>
    </row>
    <row r="34" spans="1:8" ht="15" customHeight="1" x14ac:dyDescent="0.35">
      <c r="A34" s="66">
        <v>7</v>
      </c>
      <c r="B34" s="67" t="s">
        <v>213</v>
      </c>
      <c r="C34" s="67"/>
      <c r="D34" s="67"/>
      <c r="E34" s="67"/>
      <c r="F34" s="68"/>
      <c r="H34" s="6"/>
    </row>
    <row r="35" spans="1:8" ht="15" customHeight="1" x14ac:dyDescent="0.35">
      <c r="A35" s="66">
        <v>8</v>
      </c>
      <c r="B35" s="67" t="s">
        <v>214</v>
      </c>
      <c r="C35" s="67"/>
      <c r="D35" s="67"/>
      <c r="E35" s="67"/>
      <c r="F35" s="68"/>
      <c r="H35" s="6"/>
    </row>
    <row r="36" spans="1:8" ht="15" customHeight="1" x14ac:dyDescent="0.35">
      <c r="A36" s="66">
        <v>9</v>
      </c>
      <c r="B36" s="67" t="s">
        <v>215</v>
      </c>
      <c r="C36" s="67"/>
      <c r="D36" s="67"/>
      <c r="E36" s="67"/>
      <c r="F36" s="68"/>
      <c r="H36" s="6"/>
    </row>
    <row r="37" spans="1:8" ht="15" customHeight="1" x14ac:dyDescent="0.35">
      <c r="A37" s="66">
        <v>10</v>
      </c>
      <c r="B37" s="67" t="s">
        <v>216</v>
      </c>
      <c r="C37" s="67"/>
      <c r="D37" s="67"/>
      <c r="E37" s="67"/>
      <c r="F37" s="68"/>
      <c r="H37" s="6"/>
    </row>
    <row r="38" spans="1:8" ht="15" customHeight="1" x14ac:dyDescent="0.35">
      <c r="A38" s="66">
        <v>11</v>
      </c>
      <c r="B38" s="67" t="s">
        <v>217</v>
      </c>
      <c r="C38" s="67"/>
      <c r="D38" s="67"/>
      <c r="E38" s="67"/>
      <c r="F38" s="68"/>
      <c r="H38" s="6"/>
    </row>
    <row r="39" spans="1:8" ht="15" customHeight="1" x14ac:dyDescent="0.35">
      <c r="A39" s="66">
        <v>12</v>
      </c>
      <c r="B39" s="67" t="s">
        <v>218</v>
      </c>
      <c r="C39" s="67"/>
      <c r="D39" s="67"/>
      <c r="E39" s="67"/>
      <c r="F39" s="68"/>
      <c r="H39" s="6"/>
    </row>
    <row r="40" spans="1:8" ht="15" customHeight="1" x14ac:dyDescent="0.35">
      <c r="A40" s="66">
        <v>13</v>
      </c>
      <c r="B40" s="67" t="s">
        <v>220</v>
      </c>
      <c r="C40" s="67"/>
      <c r="D40" s="67"/>
      <c r="E40" s="67"/>
      <c r="F40" s="68"/>
      <c r="H40" s="6"/>
    </row>
    <row r="41" spans="1:8" s="11" customFormat="1" ht="15" customHeight="1" x14ac:dyDescent="0.35">
      <c r="A41" s="66">
        <v>14</v>
      </c>
      <c r="B41" s="67" t="s">
        <v>221</v>
      </c>
      <c r="C41" s="67"/>
      <c r="D41" s="67"/>
      <c r="E41" s="67"/>
      <c r="F41" s="68"/>
      <c r="G41" s="4"/>
      <c r="H41" s="6"/>
    </row>
    <row r="42" spans="1:8" ht="15" customHeight="1" x14ac:dyDescent="0.35">
      <c r="A42" s="66">
        <v>15</v>
      </c>
      <c r="B42" s="67" t="s">
        <v>219</v>
      </c>
      <c r="C42" s="67"/>
      <c r="D42" s="67"/>
      <c r="E42" s="67"/>
      <c r="F42" s="68"/>
      <c r="H42" s="6"/>
    </row>
    <row r="43" spans="1:8" ht="15" customHeight="1" x14ac:dyDescent="0.35">
      <c r="A43" s="66">
        <v>16</v>
      </c>
      <c r="B43" s="67" t="s">
        <v>202</v>
      </c>
      <c r="C43" s="67"/>
      <c r="D43" s="67"/>
      <c r="E43" s="67"/>
      <c r="F43" s="68"/>
      <c r="H43" s="6"/>
    </row>
    <row r="44" spans="1:8" ht="15" customHeight="1" x14ac:dyDescent="0.35">
      <c r="A44" s="66"/>
      <c r="B44" s="67"/>
      <c r="C44" s="67"/>
      <c r="D44" s="67"/>
      <c r="E44" s="67"/>
      <c r="F44" s="68"/>
      <c r="H44" s="6"/>
    </row>
    <row r="45" spans="1:8" s="11" customFormat="1" x14ac:dyDescent="0.35">
      <c r="A45" s="72">
        <v>4</v>
      </c>
      <c r="B45" s="73" t="s">
        <v>229</v>
      </c>
      <c r="C45" s="74"/>
      <c r="D45" s="74"/>
      <c r="E45" s="74"/>
      <c r="F45" s="75"/>
      <c r="G45" s="71"/>
      <c r="H45" s="10"/>
    </row>
    <row r="46" spans="1:8" s="48" customFormat="1" ht="15" customHeight="1" x14ac:dyDescent="0.35">
      <c r="A46" s="66" t="s">
        <v>204</v>
      </c>
      <c r="B46" s="77" t="s">
        <v>230</v>
      </c>
      <c r="C46" s="77" t="s">
        <v>232</v>
      </c>
      <c r="D46" s="77" t="s">
        <v>232</v>
      </c>
      <c r="E46" s="77" t="s">
        <v>233</v>
      </c>
      <c r="F46" s="78" t="s">
        <v>233</v>
      </c>
      <c r="G46" s="51"/>
      <c r="H46" s="7"/>
    </row>
    <row r="47" spans="1:8" ht="15" customHeight="1" x14ac:dyDescent="0.35">
      <c r="A47" s="66"/>
      <c r="B47" s="67"/>
      <c r="C47" s="67" t="s">
        <v>234</v>
      </c>
      <c r="D47" s="67" t="s">
        <v>231</v>
      </c>
      <c r="E47" s="67" t="s">
        <v>234</v>
      </c>
      <c r="F47" s="68" t="s">
        <v>231</v>
      </c>
      <c r="H47" s="6"/>
    </row>
    <row r="48" spans="1:8" s="11" customFormat="1" ht="15" customHeight="1" x14ac:dyDescent="0.35">
      <c r="A48" s="66">
        <v>1</v>
      </c>
      <c r="B48" s="67" t="s">
        <v>235</v>
      </c>
      <c r="C48" s="67"/>
      <c r="D48" s="67"/>
      <c r="E48" s="67"/>
      <c r="F48" s="68"/>
      <c r="G48" s="4"/>
      <c r="H48" s="6"/>
    </row>
    <row r="49" spans="1:8" ht="15" customHeight="1" x14ac:dyDescent="0.35">
      <c r="A49" s="66">
        <v>2</v>
      </c>
      <c r="B49" s="67" t="s">
        <v>236</v>
      </c>
      <c r="C49" s="67"/>
      <c r="D49" s="67"/>
      <c r="E49" s="67"/>
      <c r="F49" s="68"/>
      <c r="H49" s="6"/>
    </row>
    <row r="50" spans="1:8" ht="15" customHeight="1" x14ac:dyDescent="0.35">
      <c r="A50" s="66">
        <v>3</v>
      </c>
      <c r="B50" s="67" t="s">
        <v>237</v>
      </c>
      <c r="C50" s="67"/>
      <c r="D50" s="67"/>
      <c r="E50" s="67"/>
      <c r="F50" s="68"/>
      <c r="H50" s="6"/>
    </row>
    <row r="51" spans="1:8" ht="15" customHeight="1" x14ac:dyDescent="0.35">
      <c r="A51" s="66">
        <v>4</v>
      </c>
      <c r="B51" s="67" t="s">
        <v>202</v>
      </c>
      <c r="C51" s="67"/>
      <c r="D51" s="67"/>
      <c r="E51" s="67"/>
      <c r="F51" s="68"/>
      <c r="H51" s="6"/>
    </row>
    <row r="52" spans="1:8" ht="15" customHeight="1" x14ac:dyDescent="0.35">
      <c r="A52" s="66"/>
      <c r="B52" s="67"/>
      <c r="C52" s="67"/>
      <c r="D52" s="67"/>
      <c r="E52" s="67"/>
      <c r="F52" s="68"/>
      <c r="H52" s="6"/>
    </row>
    <row r="53" spans="1:8" s="11" customFormat="1" x14ac:dyDescent="0.35">
      <c r="A53" s="72">
        <v>4</v>
      </c>
      <c r="B53" s="73" t="s">
        <v>229</v>
      </c>
      <c r="C53" s="74"/>
      <c r="D53" s="74"/>
      <c r="E53" s="74"/>
      <c r="F53" s="75"/>
      <c r="G53" s="71"/>
      <c r="H53" s="10"/>
    </row>
    <row r="54" spans="1:8" s="11" customFormat="1" x14ac:dyDescent="0.35">
      <c r="A54" s="72" t="s">
        <v>204</v>
      </c>
      <c r="B54" s="73" t="s">
        <v>238</v>
      </c>
      <c r="C54" s="74"/>
      <c r="D54" s="74" t="s">
        <v>244</v>
      </c>
      <c r="E54" s="74" t="s">
        <v>239</v>
      </c>
      <c r="F54" s="74" t="s">
        <v>241</v>
      </c>
      <c r="G54" s="71"/>
      <c r="H54" s="10"/>
    </row>
    <row r="55" spans="1:8" s="11" customFormat="1" x14ac:dyDescent="0.35">
      <c r="A55" s="72"/>
      <c r="B55" s="73"/>
      <c r="C55" s="74"/>
      <c r="D55" s="74" t="s">
        <v>207</v>
      </c>
      <c r="E55" s="74" t="s">
        <v>240</v>
      </c>
      <c r="F55" s="74" t="s">
        <v>242</v>
      </c>
      <c r="G55" s="71"/>
      <c r="H55" s="10"/>
    </row>
    <row r="56" spans="1:8" ht="15" customHeight="1" x14ac:dyDescent="0.35">
      <c r="A56" s="66">
        <v>1</v>
      </c>
      <c r="B56" s="67" t="s">
        <v>208</v>
      </c>
      <c r="C56" s="67"/>
      <c r="D56" s="77"/>
      <c r="E56" s="67"/>
      <c r="F56" s="68"/>
      <c r="H56" s="6"/>
    </row>
    <row r="57" spans="1:8" ht="15" customHeight="1" x14ac:dyDescent="0.35">
      <c r="A57" s="66">
        <v>2</v>
      </c>
      <c r="B57" s="67" t="s">
        <v>209</v>
      </c>
      <c r="C57" s="67"/>
      <c r="D57" s="67"/>
      <c r="E57" s="67"/>
      <c r="F57" s="68"/>
      <c r="H57" s="6"/>
    </row>
    <row r="58" spans="1:8" ht="15" customHeight="1" x14ac:dyDescent="0.35">
      <c r="A58" s="66">
        <v>3</v>
      </c>
      <c r="B58" s="67" t="s">
        <v>210</v>
      </c>
      <c r="C58" s="67"/>
      <c r="D58" s="67"/>
      <c r="E58" s="67"/>
      <c r="F58" s="68"/>
      <c r="H58" s="6"/>
    </row>
    <row r="59" spans="1:8" ht="15" customHeight="1" x14ac:dyDescent="0.35">
      <c r="A59" s="66">
        <v>4</v>
      </c>
      <c r="B59" s="67" t="s">
        <v>211</v>
      </c>
      <c r="C59" s="67"/>
      <c r="D59" s="67"/>
      <c r="E59" s="67"/>
      <c r="F59" s="68"/>
      <c r="H59" s="6"/>
    </row>
    <row r="60" spans="1:8" ht="15" customHeight="1" x14ac:dyDescent="0.35">
      <c r="A60" s="66">
        <v>5</v>
      </c>
      <c r="B60" s="67" t="s">
        <v>224</v>
      </c>
      <c r="C60" s="67"/>
      <c r="D60" s="67"/>
      <c r="E60" s="67"/>
      <c r="F60" s="68"/>
      <c r="H60" s="6"/>
    </row>
    <row r="61" spans="1:8" ht="15" customHeight="1" x14ac:dyDescent="0.35">
      <c r="A61" s="66">
        <v>6</v>
      </c>
      <c r="B61" s="67" t="s">
        <v>212</v>
      </c>
      <c r="C61" s="67"/>
      <c r="D61" s="67"/>
      <c r="E61" s="67"/>
      <c r="F61" s="68"/>
      <c r="H61" s="6"/>
    </row>
    <row r="62" spans="1:8" ht="15" customHeight="1" x14ac:dyDescent="0.35">
      <c r="A62" s="66">
        <v>7</v>
      </c>
      <c r="B62" s="67" t="s">
        <v>213</v>
      </c>
      <c r="C62" s="67"/>
      <c r="D62" s="67"/>
      <c r="E62" s="67"/>
      <c r="F62" s="68"/>
      <c r="H62" s="6"/>
    </row>
    <row r="63" spans="1:8" ht="15" customHeight="1" x14ac:dyDescent="0.35">
      <c r="A63" s="66">
        <v>8</v>
      </c>
      <c r="B63" s="67" t="s">
        <v>214</v>
      </c>
      <c r="C63" s="67"/>
      <c r="D63" s="67"/>
      <c r="E63" s="67"/>
      <c r="F63" s="68"/>
      <c r="H63" s="6"/>
    </row>
    <row r="64" spans="1:8" ht="15" customHeight="1" x14ac:dyDescent="0.35">
      <c r="A64" s="66">
        <v>9</v>
      </c>
      <c r="B64" s="67" t="s">
        <v>215</v>
      </c>
      <c r="C64" s="67"/>
      <c r="D64" s="67"/>
      <c r="E64" s="67"/>
      <c r="F64" s="68"/>
      <c r="H64" s="6"/>
    </row>
    <row r="65" spans="1:8" ht="15" customHeight="1" x14ac:dyDescent="0.35">
      <c r="A65" s="66">
        <v>10</v>
      </c>
      <c r="B65" s="67" t="s">
        <v>216</v>
      </c>
      <c r="C65" s="67"/>
      <c r="D65" s="67"/>
      <c r="E65" s="67"/>
      <c r="F65" s="68"/>
      <c r="H65" s="6"/>
    </row>
    <row r="66" spans="1:8" ht="15" customHeight="1" x14ac:dyDescent="0.35">
      <c r="A66" s="66">
        <v>11</v>
      </c>
      <c r="B66" s="67" t="s">
        <v>217</v>
      </c>
      <c r="C66" s="67"/>
      <c r="D66" s="67"/>
      <c r="E66" s="67"/>
      <c r="F66" s="68"/>
      <c r="H66" s="6"/>
    </row>
    <row r="67" spans="1:8" ht="15" customHeight="1" x14ac:dyDescent="0.35">
      <c r="A67" s="66">
        <v>12</v>
      </c>
      <c r="B67" s="67" t="s">
        <v>218</v>
      </c>
      <c r="C67" s="67"/>
      <c r="D67" s="67"/>
      <c r="E67" s="67"/>
      <c r="F67" s="68"/>
      <c r="H67" s="6"/>
    </row>
    <row r="68" spans="1:8" ht="15" customHeight="1" x14ac:dyDescent="0.35">
      <c r="A68" s="66">
        <v>13</v>
      </c>
      <c r="B68" s="67" t="s">
        <v>220</v>
      </c>
      <c r="C68" s="67"/>
      <c r="D68" s="67"/>
      <c r="E68" s="67"/>
      <c r="F68" s="68"/>
      <c r="H68" s="6"/>
    </row>
    <row r="69" spans="1:8" ht="15" customHeight="1" x14ac:dyDescent="0.35">
      <c r="A69" s="66">
        <v>14</v>
      </c>
      <c r="B69" s="67" t="s">
        <v>221</v>
      </c>
      <c r="C69" s="67"/>
      <c r="D69" s="67"/>
      <c r="E69" s="67"/>
      <c r="F69" s="68"/>
      <c r="H69" s="6"/>
    </row>
    <row r="70" spans="1:8" ht="15" customHeight="1" x14ac:dyDescent="0.35">
      <c r="A70" s="66">
        <v>15</v>
      </c>
      <c r="B70" s="67" t="s">
        <v>219</v>
      </c>
      <c r="C70" s="67"/>
      <c r="D70" s="67"/>
      <c r="E70" s="67"/>
      <c r="F70" s="68"/>
      <c r="H70" s="6"/>
    </row>
    <row r="71" spans="1:8" ht="15" customHeight="1" x14ac:dyDescent="0.35">
      <c r="A71" s="66">
        <v>16</v>
      </c>
      <c r="B71" s="67" t="s">
        <v>202</v>
      </c>
      <c r="C71" s="67"/>
      <c r="D71" s="67"/>
      <c r="E71" s="67"/>
      <c r="F71" s="68"/>
      <c r="H71" s="6"/>
    </row>
    <row r="72" spans="1:8" ht="15" customHeight="1" x14ac:dyDescent="0.35">
      <c r="A72" s="66"/>
      <c r="B72" s="67"/>
      <c r="C72" s="67"/>
      <c r="D72" s="67"/>
      <c r="E72" s="67"/>
      <c r="F72" s="68"/>
      <c r="H72" s="6"/>
    </row>
    <row r="73" spans="1:8" s="11" customFormat="1" x14ac:dyDescent="0.35">
      <c r="A73" s="72">
        <v>5</v>
      </c>
      <c r="B73" s="73" t="s">
        <v>245</v>
      </c>
      <c r="C73" s="74"/>
      <c r="D73" s="74"/>
      <c r="E73" s="74"/>
      <c r="F73" s="75"/>
      <c r="G73" s="71"/>
      <c r="H73" s="10"/>
    </row>
    <row r="74" spans="1:8" ht="15" customHeight="1" x14ac:dyDescent="0.35">
      <c r="A74" s="66"/>
      <c r="B74" s="67"/>
      <c r="C74" s="67"/>
      <c r="D74" s="67"/>
      <c r="E74" s="67"/>
      <c r="F74" s="68"/>
      <c r="H74" s="6"/>
    </row>
    <row r="75" spans="1:8" ht="15" customHeight="1" x14ac:dyDescent="0.35">
      <c r="A75" s="66"/>
      <c r="B75" s="67"/>
      <c r="C75" s="67"/>
      <c r="D75" s="67"/>
      <c r="E75" s="67"/>
      <c r="F75" s="68"/>
      <c r="H75" s="6"/>
    </row>
    <row r="76" spans="1:8" ht="15" customHeight="1" x14ac:dyDescent="0.35">
      <c r="A76" s="66"/>
      <c r="B76" s="67"/>
      <c r="C76" s="67"/>
      <c r="D76" s="67"/>
      <c r="E76" s="67"/>
      <c r="F76" s="68"/>
      <c r="H76" s="6"/>
    </row>
    <row r="77" spans="1:8" s="11" customFormat="1" x14ac:dyDescent="0.35">
      <c r="A77" s="72">
        <v>6</v>
      </c>
      <c r="B77" s="73" t="s">
        <v>261</v>
      </c>
      <c r="C77" s="74"/>
      <c r="D77" s="74"/>
      <c r="E77" s="74"/>
      <c r="F77" s="75"/>
      <c r="G77" s="71"/>
      <c r="H77" s="10"/>
    </row>
    <row r="78" spans="1:8" ht="15" customHeight="1" x14ac:dyDescent="0.35">
      <c r="A78" s="66" t="s">
        <v>44</v>
      </c>
      <c r="B78" s="67" t="s">
        <v>262</v>
      </c>
      <c r="C78" s="67"/>
      <c r="D78" s="67"/>
      <c r="E78" s="67"/>
      <c r="F78" s="68"/>
      <c r="H78" s="6"/>
    </row>
    <row r="79" spans="1:8" ht="15" customHeight="1" x14ac:dyDescent="0.35">
      <c r="A79" s="66" t="s">
        <v>13</v>
      </c>
      <c r="B79" s="67" t="s">
        <v>263</v>
      </c>
      <c r="C79" s="67"/>
      <c r="D79" s="67"/>
      <c r="E79" s="67"/>
      <c r="F79" s="68"/>
      <c r="H79" s="6"/>
    </row>
    <row r="80" spans="1:8" ht="15" customHeight="1" x14ac:dyDescent="0.35">
      <c r="A80" s="64" t="s">
        <v>14</v>
      </c>
      <c r="B80" s="67" t="s">
        <v>264</v>
      </c>
      <c r="C80" s="67"/>
      <c r="D80" s="67"/>
      <c r="E80" s="67"/>
      <c r="F80" s="68"/>
      <c r="H80" s="6"/>
    </row>
    <row r="81" spans="1:8" ht="15" customHeight="1" x14ac:dyDescent="0.35">
      <c r="A81" s="66"/>
      <c r="B81" s="67"/>
      <c r="C81" s="67"/>
      <c r="D81" s="67"/>
      <c r="E81" s="67"/>
      <c r="F81" s="68"/>
      <c r="H81" s="6"/>
    </row>
    <row r="82" spans="1:8" s="11" customFormat="1" x14ac:dyDescent="0.35">
      <c r="A82" s="72">
        <v>6</v>
      </c>
      <c r="B82" s="73" t="s">
        <v>249</v>
      </c>
      <c r="C82" s="74"/>
      <c r="D82" s="74" t="s">
        <v>254</v>
      </c>
      <c r="E82" s="74" t="s">
        <v>255</v>
      </c>
      <c r="F82" s="75"/>
      <c r="G82" s="71"/>
      <c r="H82" s="10"/>
    </row>
    <row r="83" spans="1:8" ht="15" customHeight="1" x14ac:dyDescent="0.35">
      <c r="A83" s="66" t="s">
        <v>44</v>
      </c>
      <c r="B83" s="67" t="s">
        <v>250</v>
      </c>
      <c r="C83" s="67"/>
      <c r="D83" s="67"/>
      <c r="E83" s="67"/>
      <c r="F83" s="68"/>
      <c r="H83" s="6"/>
    </row>
    <row r="84" spans="1:8" ht="15" customHeight="1" x14ac:dyDescent="0.35">
      <c r="A84" s="66" t="s">
        <v>13</v>
      </c>
      <c r="B84" s="67" t="s">
        <v>251</v>
      </c>
      <c r="C84" s="67"/>
      <c r="D84" s="67"/>
      <c r="E84" s="67"/>
      <c r="F84" s="68"/>
      <c r="H84" s="6"/>
    </row>
    <row r="85" spans="1:8" ht="15" customHeight="1" x14ac:dyDescent="0.35">
      <c r="A85" s="66" t="s">
        <v>14</v>
      </c>
      <c r="B85" s="67" t="s">
        <v>252</v>
      </c>
      <c r="C85" s="67"/>
      <c r="D85" s="67"/>
      <c r="E85" s="67"/>
      <c r="F85" s="68"/>
      <c r="H85" s="6"/>
    </row>
    <row r="86" spans="1:8" ht="15" customHeight="1" x14ac:dyDescent="0.35">
      <c r="A86" s="66" t="s">
        <v>25</v>
      </c>
      <c r="B86" s="67" t="s">
        <v>253</v>
      </c>
      <c r="C86" s="67"/>
      <c r="D86" s="67"/>
      <c r="E86" s="67"/>
      <c r="F86" s="68"/>
      <c r="H86" s="6"/>
    </row>
    <row r="87" spans="1:8" ht="15" customHeight="1" x14ac:dyDescent="0.35">
      <c r="A87" s="66" t="s">
        <v>27</v>
      </c>
      <c r="B87" s="67" t="s">
        <v>256</v>
      </c>
      <c r="C87" s="67"/>
      <c r="D87" s="67"/>
      <c r="E87" s="67"/>
      <c r="F87" s="68"/>
      <c r="H87" s="6"/>
    </row>
    <row r="88" spans="1:8" ht="15" customHeight="1" x14ac:dyDescent="0.35">
      <c r="A88" s="66" t="s">
        <v>29</v>
      </c>
      <c r="B88" s="67" t="s">
        <v>257</v>
      </c>
      <c r="C88" s="67"/>
      <c r="D88" s="67"/>
      <c r="E88" s="67"/>
      <c r="F88" s="68"/>
      <c r="H88" s="6"/>
    </row>
    <row r="89" spans="1:8" ht="15" customHeight="1" x14ac:dyDescent="0.35">
      <c r="A89" s="66" t="s">
        <v>31</v>
      </c>
      <c r="B89" s="67" t="s">
        <v>258</v>
      </c>
      <c r="C89" s="67"/>
      <c r="D89" s="67"/>
      <c r="E89" s="67"/>
      <c r="F89" s="68"/>
      <c r="H89" s="6"/>
    </row>
    <row r="90" spans="1:8" ht="15" customHeight="1" x14ac:dyDescent="0.35">
      <c r="A90" s="66" t="s">
        <v>33</v>
      </c>
      <c r="B90" s="67" t="s">
        <v>260</v>
      </c>
      <c r="C90" s="67"/>
      <c r="D90" s="67"/>
      <c r="E90" s="67"/>
      <c r="F90" s="68"/>
      <c r="H90" s="6"/>
    </row>
    <row r="91" spans="1:8" ht="15" customHeight="1" x14ac:dyDescent="0.35">
      <c r="A91" s="64"/>
      <c r="B91" s="8"/>
      <c r="C91" s="8"/>
      <c r="D91" s="8"/>
      <c r="E91" s="8"/>
      <c r="F91" s="8"/>
      <c r="H91" s="8"/>
    </row>
    <row r="92" spans="1:8" s="11" customFormat="1" x14ac:dyDescent="0.35">
      <c r="A92" s="72">
        <v>6</v>
      </c>
      <c r="B92" s="73" t="s">
        <v>271</v>
      </c>
      <c r="C92" s="74"/>
      <c r="D92" s="74"/>
      <c r="E92" s="74"/>
      <c r="F92" s="75"/>
      <c r="G92" s="71"/>
      <c r="H92" s="10"/>
    </row>
    <row r="93" spans="1:8" ht="15" customHeight="1" x14ac:dyDescent="0.35">
      <c r="A93" s="64" t="s">
        <v>44</v>
      </c>
      <c r="B93" s="8" t="s">
        <v>272</v>
      </c>
      <c r="C93" s="8"/>
      <c r="D93" s="8"/>
      <c r="E93" s="8"/>
      <c r="F93" s="8"/>
      <c r="H93" s="8"/>
    </row>
    <row r="94" spans="1:8" ht="15" customHeight="1" x14ac:dyDescent="0.35">
      <c r="A94" s="64" t="s">
        <v>13</v>
      </c>
      <c r="B94" s="8" t="s">
        <v>273</v>
      </c>
      <c r="C94" s="8"/>
      <c r="D94" s="8"/>
      <c r="E94" s="8"/>
      <c r="F94" s="8"/>
      <c r="H94" s="8"/>
    </row>
    <row r="95" spans="1:8" ht="15" customHeight="1" x14ac:dyDescent="0.35">
      <c r="A95" s="64" t="s">
        <v>14</v>
      </c>
      <c r="B95" s="8" t="s">
        <v>274</v>
      </c>
      <c r="C95" s="8"/>
      <c r="D95" s="8"/>
      <c r="E95" s="8"/>
      <c r="F95" s="8"/>
      <c r="H95" s="8"/>
    </row>
    <row r="96" spans="1:8" ht="15" customHeight="1" x14ac:dyDescent="0.35">
      <c r="A96" s="64" t="s">
        <v>25</v>
      </c>
      <c r="B96" s="8" t="s">
        <v>275</v>
      </c>
      <c r="C96" s="8"/>
      <c r="D96" s="8"/>
      <c r="E96" s="8"/>
      <c r="F96" s="8"/>
      <c r="H96" s="8"/>
    </row>
    <row r="97" spans="1:8" ht="30" customHeight="1" x14ac:dyDescent="0.35">
      <c r="A97" s="8"/>
      <c r="B97" s="8"/>
      <c r="C97" s="8"/>
      <c r="D97" s="8"/>
      <c r="E97" s="8"/>
      <c r="F97" s="8"/>
      <c r="H97" s="8"/>
    </row>
    <row r="98" spans="1:8" x14ac:dyDescent="0.35">
      <c r="A98" s="236" t="s">
        <v>43</v>
      </c>
      <c r="B98" s="236"/>
      <c r="C98" s="236"/>
      <c r="D98" s="236"/>
      <c r="E98" s="236"/>
      <c r="F98" s="236"/>
      <c r="G98" s="236"/>
      <c r="H98" s="236"/>
    </row>
  </sheetData>
  <mergeCells count="1">
    <mergeCell ref="A98:H98"/>
  </mergeCells>
  <pageMargins left="0.39370078740157483" right="0.39370078740157483" top="0.39370078740157483" bottom="0.39370078740157483" header="0.39370078740157483" footer="0.3937007874015748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19</vt:i4>
      </vt:variant>
    </vt:vector>
  </HeadingPairs>
  <TitlesOfParts>
    <vt:vector size="49" baseType="lpstr">
      <vt:lpstr>Index</vt:lpstr>
      <vt:lpstr>1.Acceptance checklist </vt:lpstr>
      <vt:lpstr>2.Continuance Checklist</vt:lpstr>
      <vt:lpstr>3. Consent under Sec 139</vt:lpstr>
      <vt:lpstr>4.Engagement Letter </vt:lpstr>
      <vt:lpstr>5. NOC.</vt:lpstr>
      <vt:lpstr>6.UnderstandingClient Business</vt:lpstr>
      <vt:lpstr>7. Risk of Misstatement</vt:lpstr>
      <vt:lpstr>8. Audit Planning Memorandum</vt:lpstr>
      <vt:lpstr>9A. Fixed Assets</vt:lpstr>
      <vt:lpstr>9B SLM FA REGISTER</vt:lpstr>
      <vt:lpstr>9C.Understanding CA 2013 WDV</vt:lpstr>
      <vt:lpstr>9C2.FAWDV Register</vt:lpstr>
      <vt:lpstr>10. Investments</vt:lpstr>
      <vt:lpstr>11. Inventories</vt:lpstr>
      <vt:lpstr>12. Revenues and Receivables</vt:lpstr>
      <vt:lpstr>13. Cash </vt:lpstr>
      <vt:lpstr>14. Bank Balances</vt:lpstr>
      <vt:lpstr>15. Loans and Advances</vt:lpstr>
      <vt:lpstr>16. Share Capital</vt:lpstr>
      <vt:lpstr>17. Reserves and Surplus</vt:lpstr>
      <vt:lpstr>18. SECURED LOANS </vt:lpstr>
      <vt:lpstr>19. UNSECURED LOANS</vt:lpstr>
      <vt:lpstr>20. CURRENT LIABILITIES</vt:lpstr>
      <vt:lpstr>21. PROVISION FOR TAXATION</vt:lpstr>
      <vt:lpstr>22. PAYROLL </vt:lpstr>
      <vt:lpstr>23. ELECTRICITY</vt:lpstr>
      <vt:lpstr>24. RENT</vt:lpstr>
      <vt:lpstr>25. OTHER EXPENSES</vt:lpstr>
      <vt:lpstr>26. TDS CHECKLIST</vt:lpstr>
      <vt:lpstr>'4.Engagement Letter '!OLE_LINK1</vt:lpstr>
      <vt:lpstr>'10. Investments'!Print_Titles</vt:lpstr>
      <vt:lpstr>'11. Inventories'!Print_Titles</vt:lpstr>
      <vt:lpstr>'12. Revenues and Receivables'!Print_Titles</vt:lpstr>
      <vt:lpstr>'13. Cash '!Print_Titles</vt:lpstr>
      <vt:lpstr>'14. Bank Balances'!Print_Titles</vt:lpstr>
      <vt:lpstr>'15. Loans and Advances'!Print_Titles</vt:lpstr>
      <vt:lpstr>'16. Share Capital'!Print_Titles</vt:lpstr>
      <vt:lpstr>'17. Reserves and Surplus'!Print_Titles</vt:lpstr>
      <vt:lpstr>'18. SECURED LOANS '!Print_Titles</vt:lpstr>
      <vt:lpstr>'19. UNSECURED LOANS'!Print_Titles</vt:lpstr>
      <vt:lpstr>'20. CURRENT LIABILITIES'!Print_Titles</vt:lpstr>
      <vt:lpstr>'21. PROVISION FOR TAXATION'!Print_Titles</vt:lpstr>
      <vt:lpstr>'22. PAYROLL '!Print_Titles</vt:lpstr>
      <vt:lpstr>'23. ELECTRICITY'!Print_Titles</vt:lpstr>
      <vt:lpstr>'24. RENT'!Print_Titles</vt:lpstr>
      <vt:lpstr>'25. OTHER EXPENSES'!Print_Titles</vt:lpstr>
      <vt:lpstr>'26. TDS CHECKLIST'!Print_Titles</vt:lpstr>
      <vt:lpstr>'9A. Fixed Assets'!Print_Titles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Sripriya Kumar</dc:creator>
  <cp:lastModifiedBy>sripriya kumar</cp:lastModifiedBy>
  <cp:lastPrinted>2018-06-01T15:26:08Z</cp:lastPrinted>
  <dcterms:created xsi:type="dcterms:W3CDTF">2018-04-16T08:31:58Z</dcterms:created>
  <dcterms:modified xsi:type="dcterms:W3CDTF">2020-08-08T11:27:47Z</dcterms:modified>
</cp:coreProperties>
</file>